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5715" windowHeight="6585" activeTab="1"/>
  </bookViews>
  <sheets>
    <sheet name="MLTD" sheetId="10" r:id="rId1"/>
    <sheet name="Group" sheetId="3" r:id="rId2"/>
    <sheet name="MLTD-without-UKbr" sheetId="5" state="hidden" r:id="rId3"/>
    <sheet name="MLTD-$" sheetId="8" state="hidden" r:id="rId4"/>
    <sheet name="Sheet1" sheetId="9" state="hidden" r:id="rId5"/>
  </sheets>
  <externalReferences>
    <externalReference r:id="rId6"/>
  </externalReferences>
  <definedNames>
    <definedName name="_Regression_Int" hidden="1">1</definedName>
    <definedName name="AS_AR">#REF!</definedName>
    <definedName name="BE_AR">#REF!</definedName>
    <definedName name="BS">#REF!</definedName>
    <definedName name="DS_AR">#REF!</definedName>
    <definedName name="FPMLIST">#REF!</definedName>
    <definedName name="FPMRANGE">#REF!</definedName>
    <definedName name="FR_AR">#REF!</definedName>
    <definedName name="GE_AR">#REF!</definedName>
    <definedName name="IB_AR">#REF!</definedName>
    <definedName name="iNET_AR">#REF!</definedName>
    <definedName name="IT_AR">#REF!</definedName>
    <definedName name="Mastek" localSheetId="3">'MLTD-$'!$A$1:$C$54</definedName>
    <definedName name="Mastek" localSheetId="2">'MLTD-without-UKbr'!$A$1:$O$64</definedName>
    <definedName name="Mastek">#REF!</definedName>
    <definedName name="Mastek_Limited">"cash_flow"</definedName>
    <definedName name="mastekgrp" localSheetId="0">MLTD!$B$1:$G$75</definedName>
    <definedName name="mastekgrp">Group!$B$1:$G$85</definedName>
    <definedName name="NE_AR">#REF!</definedName>
    <definedName name="NO_AR">#REF!</definedName>
    <definedName name="PAGE3">#REF!</definedName>
    <definedName name="PAGE4">#REF!</definedName>
    <definedName name="PAGE5">#REF!</definedName>
    <definedName name="PL">#REF!</definedName>
    <definedName name="_xlnm.Print_Area" localSheetId="1">Group!$A$9:$G$224</definedName>
    <definedName name="_xlnm.Print_Area" localSheetId="0">MLTD!$A$9:$G$205</definedName>
    <definedName name="_xlnm.Print_Area" localSheetId="3">'MLTD-$'!$A$1:$G$147</definedName>
    <definedName name="_xlnm.Print_Area" localSheetId="2">'MLTD-without-UKbr'!$A$1:$R$192</definedName>
    <definedName name="_xlnm.Print_Area">#REF!</definedName>
    <definedName name="PRINT_AREA_MI" localSheetId="3">#REF!</definedName>
    <definedName name="PRINT_AREA_MI">#REF!</definedName>
    <definedName name="_xlnm.Print_Titles" localSheetId="1">Group!$1:$7</definedName>
    <definedName name="_xlnm.Print_Titles" localSheetId="0">MLTD!$1:$7</definedName>
    <definedName name="segment" localSheetId="3">'MLTD-$'!$A$62:$C$159</definedName>
    <definedName name="segment" localSheetId="2">'MLTD-without-UKbr'!$A$72:$O$191</definedName>
    <definedName name="segment">#REF!</definedName>
    <definedName name="segmentgrp" localSheetId="0">MLTD!$B$86:$G$202</definedName>
    <definedName name="segmentgrp">Group!$B$95:$G$222</definedName>
    <definedName name="UK_AR">#REF!</definedName>
    <definedName name="Z_F84989FE_9D34_4BB3_9316_3D16B4C8D8D5_.wvu.Rows" hidden="1">[1]Sheet1!$A$15:$IV$21,[1]Sheet1!$A$52:$IV$53,[1]Sheet1!$A$139:$IV$139,[1]Sheet1!$A$141:$IV$141,[1]Sheet1!$A$204:$IV$205,[1]Sheet1!$A$225:$IV$247,[1]Sheet1!$A$260:$IV$261,[1]Sheet1!$A$280:$IV$282,[1]Sheet1!$A$293:$IV$298,[1]Sheet1!$A$305:$IV$360,[1]Sheet1!$A$417:$IV$419,[1]Sheet1!$A$492:$IV$498,[1]Sheet1!$A$543:$IV$543,[1]Sheet1!$A$549:$IV$550,[1]Sheet1!$A$604:$IV$605,[1]Sheet1!$A$616:$IV$616,[1]Sheet1!$A$647:$IV$650,[1]Sheet1!$A$656:$IV$656,[1]Sheet1!$A$659:$IV$659,[1]Sheet1!$A$664:$IV$668,[1]Sheet1!$A$693:$IV$693,[1]Sheet1!$A$710:$IV$710,[1]Sheet1!$A$712:$IV$712,[1]Sheet1!$A$783:$IV$783</definedName>
  </definedNames>
  <calcPr calcId="145621" fullPrecision="0"/>
</workbook>
</file>

<file path=xl/calcChain.xml><?xml version="1.0" encoding="utf-8"?>
<calcChain xmlns="http://schemas.openxmlformats.org/spreadsheetml/2006/main">
  <c r="C7" i="8" l="1"/>
  <c r="C39" i="8" s="1"/>
  <c r="B93" i="8"/>
  <c r="F93" i="8" s="1"/>
  <c r="B94" i="8"/>
  <c r="E94" i="8" s="1"/>
  <c r="B95" i="8"/>
  <c r="F95" i="8" s="1"/>
  <c r="B96" i="8"/>
  <c r="F96" i="8" s="1"/>
  <c r="B80" i="8"/>
  <c r="E80" i="8" s="1"/>
  <c r="B81" i="8"/>
  <c r="E81" i="8" s="1"/>
  <c r="B82" i="8"/>
  <c r="F82" i="8" s="1"/>
  <c r="B72" i="8"/>
  <c r="B76" i="8" s="1"/>
  <c r="E76" i="8" s="1"/>
  <c r="B73" i="8"/>
  <c r="F73" i="8" s="1"/>
  <c r="B74" i="8"/>
  <c r="E74" i="8" s="1"/>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C16" i="8"/>
  <c r="C69" i="8" s="1"/>
  <c r="B16" i="8"/>
  <c r="B69" i="8" s="1"/>
  <c r="C15" i="8"/>
  <c r="C68" i="8" s="1"/>
  <c r="B15" i="8"/>
  <c r="B68" i="8" s="1"/>
  <c r="C14" i="8"/>
  <c r="C67" i="8" s="1"/>
  <c r="B14" i="8"/>
  <c r="B67" i="8" s="1"/>
  <c r="C13" i="8"/>
  <c r="C66" i="8" s="1"/>
  <c r="B13" i="8"/>
  <c r="B66" i="8" s="1"/>
  <c r="C36" i="8"/>
  <c r="G36" i="8" s="1"/>
  <c r="B17" i="8"/>
  <c r="F17" i="8" s="1"/>
  <c r="B18" i="8"/>
  <c r="F18" i="8" s="1"/>
  <c r="B22" i="8"/>
  <c r="F22" i="8" s="1"/>
  <c r="B23" i="8"/>
  <c r="E23" i="8" s="1"/>
  <c r="B24" i="8"/>
  <c r="E24" i="8" s="1"/>
  <c r="B28" i="8"/>
  <c r="F28" i="8" s="1"/>
  <c r="B33" i="8"/>
  <c r="F33" i="8" s="1"/>
  <c r="B34" i="8"/>
  <c r="B35" i="8"/>
  <c r="E35" i="8" s="1"/>
  <c r="B36" i="8"/>
  <c r="F36" i="8" s="1"/>
  <c r="B31" i="8"/>
  <c r="C52" i="8"/>
  <c r="B52" i="8"/>
  <c r="C51" i="8"/>
  <c r="B51" i="8"/>
  <c r="C41" i="8"/>
  <c r="B44" i="8"/>
  <c r="B43" i="8"/>
  <c r="B41" i="8"/>
  <c r="B39"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K8" i="9"/>
  <c r="K20" i="9" s="1"/>
  <c r="K13" i="9"/>
  <c r="K21" i="9" s="1"/>
  <c r="J8" i="9"/>
  <c r="J20" i="9" s="1"/>
  <c r="J13" i="9"/>
  <c r="J21" i="9" s="1"/>
  <c r="I8" i="9"/>
  <c r="I20" i="9" s="1"/>
  <c r="I13" i="9"/>
  <c r="H8" i="9"/>
  <c r="H13" i="9"/>
  <c r="H21" i="9" s="1"/>
  <c r="C21" i="9"/>
  <c r="H7" i="9"/>
  <c r="J7" i="9"/>
  <c r="K7" i="9"/>
  <c r="K10" i="9" s="1"/>
  <c r="D10" i="9"/>
  <c r="H12" i="9"/>
  <c r="K12" i="9"/>
  <c r="K15" i="9"/>
  <c r="I14" i="9"/>
  <c r="J14" i="9"/>
  <c r="K14" i="9"/>
  <c r="C17" i="9"/>
  <c r="H15" i="9"/>
  <c r="J15" i="9"/>
  <c r="D63" i="8"/>
  <c r="D66" i="8"/>
  <c r="D67" i="8"/>
  <c r="D68" i="8"/>
  <c r="D69" i="8"/>
  <c r="V31" i="5"/>
  <c r="U22" i="5"/>
  <c r="N22" i="5" s="1"/>
  <c r="N25" i="5" s="1"/>
  <c r="D118" i="5"/>
  <c r="D117" i="5"/>
  <c r="D114" i="5"/>
  <c r="D113" i="5"/>
  <c r="E22" i="5"/>
  <c r="E25" i="5" s="1"/>
  <c r="J83" i="5"/>
  <c r="D83" i="5" s="1"/>
  <c r="J84" i="5"/>
  <c r="D84" i="5" s="1"/>
  <c r="J219" i="5"/>
  <c r="J222" i="5" s="1"/>
  <c r="J224" i="5" s="1"/>
  <c r="J104" i="5"/>
  <c r="D104" i="5" s="1"/>
  <c r="G41" i="5"/>
  <c r="X41" i="5" s="1"/>
  <c r="Y41" i="5" s="1"/>
  <c r="E41" i="5" s="1"/>
  <c r="J42" i="5"/>
  <c r="J107" i="5" s="1"/>
  <c r="J113" i="5"/>
  <c r="G113" i="5" s="1"/>
  <c r="J114" i="5"/>
  <c r="G114" i="5" s="1"/>
  <c r="G250" i="5"/>
  <c r="J118" i="5"/>
  <c r="G118" i="5" s="1"/>
  <c r="D106" i="5"/>
  <c r="M91" i="5"/>
  <c r="G43" i="5"/>
  <c r="X43" i="5" s="1"/>
  <c r="Y43" i="5" s="1"/>
  <c r="E43" i="5" s="1"/>
  <c r="F31" i="5"/>
  <c r="K104" i="5"/>
  <c r="G45" i="5"/>
  <c r="X45" i="5" s="1"/>
  <c r="Y45" i="5" s="1"/>
  <c r="E45" i="5" s="1"/>
  <c r="D25" i="5"/>
  <c r="E23" i="5"/>
  <c r="U25" i="5"/>
  <c r="F25" i="5"/>
  <c r="G22" i="5"/>
  <c r="Q22" i="5" s="1"/>
  <c r="G44" i="5"/>
  <c r="X44" i="5" s="1"/>
  <c r="Y44" i="5" s="1"/>
  <c r="D31" i="5"/>
  <c r="N33" i="5"/>
  <c r="N38" i="5"/>
  <c r="N43" i="5"/>
  <c r="N45" i="5"/>
  <c r="N41" i="5"/>
  <c r="N42" i="5"/>
  <c r="N27" i="5"/>
  <c r="M25" i="5"/>
  <c r="M35" i="5" s="1"/>
  <c r="M40" i="5" s="1"/>
  <c r="M46" i="5" s="1"/>
  <c r="E19" i="5"/>
  <c r="G24" i="5"/>
  <c r="R24" i="5" s="1"/>
  <c r="G29" i="5"/>
  <c r="Q29" i="5"/>
  <c r="R29" i="5"/>
  <c r="S29" i="5"/>
  <c r="S44" i="5"/>
  <c r="G49" i="5"/>
  <c r="Q55" i="5"/>
  <c r="S55" i="5"/>
  <c r="Q56" i="5"/>
  <c r="S56" i="5"/>
  <c r="G63" i="5"/>
  <c r="G64" i="5"/>
  <c r="K64" i="5"/>
  <c r="O72" i="5"/>
  <c r="K83" i="5"/>
  <c r="S83" i="5" s="1"/>
  <c r="K84" i="5"/>
  <c r="S84" i="5" s="1"/>
  <c r="G85" i="5"/>
  <c r="Q85" i="5" s="1"/>
  <c r="S85" i="5"/>
  <c r="G86" i="5"/>
  <c r="Q86" i="5" s="1"/>
  <c r="S86" i="5"/>
  <c r="K219" i="5"/>
  <c r="G219" i="5" s="1"/>
  <c r="G88" i="5"/>
  <c r="Q89" i="5"/>
  <c r="R89" i="5"/>
  <c r="S89" i="5"/>
  <c r="Q90" i="5"/>
  <c r="R90" i="5"/>
  <c r="S90" i="5"/>
  <c r="Q92" i="5"/>
  <c r="R92" i="5"/>
  <c r="Q95" i="5"/>
  <c r="R95" i="5"/>
  <c r="Q96" i="5"/>
  <c r="R96" i="5"/>
  <c r="Q99" i="5"/>
  <c r="R99" i="5"/>
  <c r="S99" i="5"/>
  <c r="Q100" i="5"/>
  <c r="R100" i="5"/>
  <c r="S100" i="5"/>
  <c r="K105" i="5"/>
  <c r="S105" i="5" s="1"/>
  <c r="K107" i="5"/>
  <c r="S107" i="5" s="1"/>
  <c r="K113" i="5"/>
  <c r="S113" i="5" s="1"/>
  <c r="K114" i="5"/>
  <c r="S114" i="5" s="1"/>
  <c r="Q115" i="5"/>
  <c r="R115" i="5"/>
  <c r="S115" i="5"/>
  <c r="Q116" i="5"/>
  <c r="R116" i="5"/>
  <c r="S116" i="5"/>
  <c r="K117" i="5"/>
  <c r="S117" i="5" s="1"/>
  <c r="K118" i="5"/>
  <c r="S118" i="5" s="1"/>
  <c r="G218" i="5"/>
  <c r="J237" i="5"/>
  <c r="G238" i="5"/>
  <c r="G239" i="5"/>
  <c r="J239" i="5"/>
  <c r="G247" i="5"/>
  <c r="G249" i="5"/>
  <c r="G251" i="5"/>
  <c r="G217" i="5"/>
  <c r="G232" i="5"/>
  <c r="G233" i="5"/>
  <c r="G231" i="5"/>
  <c r="S38" i="5"/>
  <c r="S22" i="5"/>
  <c r="G38" i="5"/>
  <c r="Q38" i="5" s="1"/>
  <c r="M103" i="5"/>
  <c r="M108" i="5" s="1"/>
  <c r="E10" i="9"/>
  <c r="C10" i="9"/>
  <c r="F94" i="8"/>
  <c r="G230" i="5"/>
  <c r="K97" i="5"/>
  <c r="S97" i="5" s="1"/>
  <c r="K236" i="5"/>
  <c r="G236" i="5" s="1"/>
  <c r="K98" i="5"/>
  <c r="S98" i="5" s="1"/>
  <c r="E82" i="8"/>
  <c r="G28" i="5"/>
  <c r="Q28" i="5" s="1"/>
  <c r="I15" i="9"/>
  <c r="I12" i="9"/>
  <c r="C20" i="9"/>
  <c r="C23" i="9" s="1"/>
  <c r="D21" i="9"/>
  <c r="E20" i="9"/>
  <c r="F21" i="9"/>
  <c r="B25" i="8"/>
  <c r="E25" i="8" s="1"/>
  <c r="J25" i="5"/>
  <c r="G27" i="5"/>
  <c r="Q27" i="5" s="1"/>
  <c r="S43" i="5"/>
  <c r="H14" i="9"/>
  <c r="E17" i="9"/>
  <c r="I7" i="9"/>
  <c r="I10" i="9" s="1"/>
  <c r="K31" i="5"/>
  <c r="J117" i="5"/>
  <c r="G117" i="5" s="1"/>
  <c r="R117" i="5" s="1"/>
  <c r="G23" i="5"/>
  <c r="R23" i="5" s="1"/>
  <c r="J105" i="5"/>
  <c r="D105" i="5" s="1"/>
  <c r="K252" i="5"/>
  <c r="J97" i="5"/>
  <c r="D97" i="5" s="1"/>
  <c r="J98" i="5"/>
  <c r="D98" i="5" s="1"/>
  <c r="G33" i="5"/>
  <c r="R33" i="5" s="1"/>
  <c r="S27" i="5"/>
  <c r="J252" i="5"/>
  <c r="G248" i="5"/>
  <c r="G246" i="5"/>
  <c r="K237" i="5"/>
  <c r="G237" i="5" s="1"/>
  <c r="S45" i="5"/>
  <c r="S23" i="5"/>
  <c r="N28" i="5"/>
  <c r="N23" i="5"/>
  <c r="K25" i="5"/>
  <c r="F81" i="8"/>
  <c r="E28" i="8"/>
  <c r="J236" i="5"/>
  <c r="G216" i="5"/>
  <c r="R56" i="5"/>
  <c r="R55" i="5"/>
  <c r="S28" i="5"/>
  <c r="M119" i="5"/>
  <c r="D17" i="9"/>
  <c r="J12" i="9"/>
  <c r="F10" i="9"/>
  <c r="D20" i="9"/>
  <c r="F20" i="9"/>
  <c r="J101" i="5"/>
  <c r="D101" i="5" s="1"/>
  <c r="G30" i="5"/>
  <c r="X30" i="5" s="1"/>
  <c r="Y30" i="5" s="1"/>
  <c r="E30" i="5" s="1"/>
  <c r="S30" i="5"/>
  <c r="J31" i="5"/>
  <c r="D20" i="8"/>
  <c r="D26" i="8"/>
  <c r="G220" i="5"/>
  <c r="I21" i="9"/>
  <c r="B85" i="8"/>
  <c r="E85" i="8" s="1"/>
  <c r="K101" i="5"/>
  <c r="S101" i="5" s="1"/>
  <c r="G234" i="5"/>
  <c r="B48" i="8"/>
  <c r="B47" i="8"/>
  <c r="N30" i="5"/>
  <c r="U31" i="5"/>
  <c r="N31" i="5" s="1"/>
  <c r="E21" i="9"/>
  <c r="S33" i="5"/>
  <c r="F17" i="9"/>
  <c r="B86" i="8"/>
  <c r="E86" i="8" s="1"/>
  <c r="F74" i="8"/>
  <c r="E18" i="8"/>
  <c r="R22" i="5"/>
  <c r="S104" i="5"/>
  <c r="G104" i="5"/>
  <c r="Q104" i="5" s="1"/>
  <c r="C86" i="8"/>
  <c r="G86" i="8" s="1"/>
  <c r="R86" i="5" l="1"/>
  <c r="B26" i="8"/>
  <c r="E26" i="8" s="1"/>
  <c r="J17" i="9"/>
  <c r="E33" i="8"/>
  <c r="B84" i="8"/>
  <c r="E84" i="8" s="1"/>
  <c r="E95" i="8"/>
  <c r="F35" i="8"/>
  <c r="E22" i="8"/>
  <c r="H10" i="9"/>
  <c r="J10" i="9"/>
  <c r="Q23" i="5"/>
  <c r="D23" i="9"/>
  <c r="R44" i="5"/>
  <c r="C23" i="8"/>
  <c r="G23" i="8" s="1"/>
  <c r="R28" i="5"/>
  <c r="G42" i="5"/>
  <c r="X42" i="5" s="1"/>
  <c r="Y42" i="5" s="1"/>
  <c r="E42" i="5" s="1"/>
  <c r="F80" i="8"/>
  <c r="C73" i="8"/>
  <c r="G73" i="8" s="1"/>
  <c r="C47" i="8"/>
  <c r="H20" i="9"/>
  <c r="C44" i="8"/>
  <c r="F72" i="8"/>
  <c r="Q24" i="5"/>
  <c r="C93" i="8"/>
  <c r="C97" i="8" s="1"/>
  <c r="G97" i="8" s="1"/>
  <c r="X22" i="5"/>
  <c r="C33" i="8"/>
  <c r="G33" i="8" s="1"/>
  <c r="G25" i="5"/>
  <c r="Q25" i="5" s="1"/>
  <c r="C85" i="8"/>
  <c r="G85" i="8" s="1"/>
  <c r="C22" i="8"/>
  <c r="C43" i="8"/>
  <c r="C80" i="8"/>
  <c r="C84" i="8" s="1"/>
  <c r="C25" i="8"/>
  <c r="G25" i="8" s="1"/>
  <c r="C95" i="8"/>
  <c r="G95" i="8" s="1"/>
  <c r="C74" i="8"/>
  <c r="G74" i="8" s="1"/>
  <c r="G83" i="5"/>
  <c r="R83" i="5" s="1"/>
  <c r="C35" i="8"/>
  <c r="G35" i="8" s="1"/>
  <c r="C96" i="8"/>
  <c r="G96" i="8" s="1"/>
  <c r="C17" i="8"/>
  <c r="G17" i="8" s="1"/>
  <c r="C48" i="8"/>
  <c r="E72" i="8"/>
  <c r="E96" i="8"/>
  <c r="C81" i="8"/>
  <c r="G81" i="8" s="1"/>
  <c r="F23" i="8"/>
  <c r="C28" i="8"/>
  <c r="G28" i="8" s="1"/>
  <c r="C34" i="8"/>
  <c r="C31" i="8"/>
  <c r="C82" i="8"/>
  <c r="G82" i="8" s="1"/>
  <c r="C18" i="8"/>
  <c r="G18" i="8" s="1"/>
  <c r="C94" i="8"/>
  <c r="G94" i="8" s="1"/>
  <c r="C72" i="8"/>
  <c r="R85" i="5"/>
  <c r="H17" i="9"/>
  <c r="E17" i="8"/>
  <c r="Q44" i="5"/>
  <c r="J119" i="5"/>
  <c r="G84" i="5"/>
  <c r="R84" i="5" s="1"/>
  <c r="R27" i="5"/>
  <c r="F24" i="8"/>
  <c r="B97" i="8"/>
  <c r="F97" i="8" s="1"/>
  <c r="G31" i="5"/>
  <c r="R31" i="5" s="1"/>
  <c r="E73" i="8"/>
  <c r="E93" i="8"/>
  <c r="Q30" i="5"/>
  <c r="X38" i="5"/>
  <c r="Y38" i="5" s="1"/>
  <c r="E38" i="5" s="1"/>
  <c r="R38" i="5"/>
  <c r="Q43" i="5"/>
  <c r="F86" i="8"/>
  <c r="G97" i="5"/>
  <c r="Q97" i="5" s="1"/>
  <c r="F25" i="8"/>
  <c r="R43" i="5"/>
  <c r="K103" i="5"/>
  <c r="R30" i="5"/>
  <c r="E23" i="9"/>
  <c r="J35" i="5"/>
  <c r="J198" i="5" s="1"/>
  <c r="K35" i="5"/>
  <c r="K199" i="5" s="1"/>
  <c r="D35" i="5"/>
  <c r="D40" i="5" s="1"/>
  <c r="D46" i="5" s="1"/>
  <c r="X23" i="5"/>
  <c r="K240" i="5"/>
  <c r="G240" i="5" s="1"/>
  <c r="Q117" i="5"/>
  <c r="G252" i="5"/>
  <c r="R104" i="5"/>
  <c r="F35" i="5"/>
  <c r="F40" i="5" s="1"/>
  <c r="F46" i="5" s="1"/>
  <c r="J103" i="5"/>
  <c r="J108" i="5" s="1"/>
  <c r="K17" i="9"/>
  <c r="J23" i="9"/>
  <c r="D30" i="8"/>
  <c r="D37" i="8" s="1"/>
  <c r="G101" i="5"/>
  <c r="R101" i="5" s="1"/>
  <c r="S25" i="5"/>
  <c r="D119" i="5"/>
  <c r="K222" i="5"/>
  <c r="G222" i="5" s="1"/>
  <c r="Q114" i="5"/>
  <c r="R114" i="5"/>
  <c r="Q113" i="5"/>
  <c r="R113" i="5"/>
  <c r="U35" i="5"/>
  <c r="U40" i="5" s="1"/>
  <c r="U46" i="5" s="1"/>
  <c r="N35" i="5"/>
  <c r="N40" i="5" s="1"/>
  <c r="N46" i="5" s="1"/>
  <c r="C24" i="8"/>
  <c r="G24" i="8" s="1"/>
  <c r="I23" i="9"/>
  <c r="K23" i="9"/>
  <c r="H23" i="9"/>
  <c r="K119" i="5"/>
  <c r="S119" i="5" s="1"/>
  <c r="S31" i="5"/>
  <c r="F84" i="8"/>
  <c r="G105" i="5"/>
  <c r="X27" i="5"/>
  <c r="X28" i="5"/>
  <c r="Y28" i="5" s="1"/>
  <c r="E28" i="5" s="1"/>
  <c r="F23" i="9"/>
  <c r="J240" i="5"/>
  <c r="D103" i="5"/>
  <c r="I17" i="9"/>
  <c r="G98" i="5"/>
  <c r="X33" i="5"/>
  <c r="Y33" i="5" s="1"/>
  <c r="E33" i="5" s="1"/>
  <c r="F76" i="8"/>
  <c r="Q33" i="5"/>
  <c r="R118" i="5"/>
  <c r="G119" i="5"/>
  <c r="Q118" i="5"/>
  <c r="G107" i="5"/>
  <c r="D107" i="5"/>
  <c r="Q31" i="5"/>
  <c r="F26" i="8"/>
  <c r="B87" i="8"/>
  <c r="B20" i="8"/>
  <c r="J87" i="5"/>
  <c r="K87" i="5"/>
  <c r="S87" i="5" s="1"/>
  <c r="G80" i="8" l="1"/>
  <c r="J40" i="5"/>
  <c r="J46" i="5" s="1"/>
  <c r="G93" i="8"/>
  <c r="Q84" i="5"/>
  <c r="C20" i="8"/>
  <c r="E97" i="8"/>
  <c r="C87" i="8"/>
  <c r="G84" i="8"/>
  <c r="D108" i="5"/>
  <c r="X25" i="5"/>
  <c r="G35" i="5"/>
  <c r="G40" i="5" s="1"/>
  <c r="Q40" i="5" s="1"/>
  <c r="K40" i="5"/>
  <c r="K202" i="5" s="1"/>
  <c r="G72" i="8"/>
  <c r="C76" i="8"/>
  <c r="G76" i="8" s="1"/>
  <c r="Q83" i="5"/>
  <c r="Q101" i="5"/>
  <c r="R25" i="5"/>
  <c r="C26" i="8"/>
  <c r="G26" i="8" s="1"/>
  <c r="G22" i="8"/>
  <c r="R97" i="5"/>
  <c r="K198" i="5"/>
  <c r="G20" i="8"/>
  <c r="S35" i="5"/>
  <c r="J199" i="5"/>
  <c r="S103" i="5"/>
  <c r="K108" i="5"/>
  <c r="S108" i="5" s="1"/>
  <c r="K224" i="5"/>
  <c r="G224" i="5" s="1"/>
  <c r="K89" i="5"/>
  <c r="K91" i="5" s="1"/>
  <c r="S91" i="5" s="1"/>
  <c r="Q98" i="5"/>
  <c r="R98" i="5"/>
  <c r="G103" i="5"/>
  <c r="R105" i="5"/>
  <c r="Q105" i="5"/>
  <c r="K121" i="5"/>
  <c r="K201" i="5"/>
  <c r="X31" i="5"/>
  <c r="Y31" i="5" s="1"/>
  <c r="Y35" i="5" s="1"/>
  <c r="Y27" i="5"/>
  <c r="E27" i="5" s="1"/>
  <c r="E31" i="5" s="1"/>
  <c r="E35" i="5" s="1"/>
  <c r="E40" i="5" s="1"/>
  <c r="E46" i="5" s="1"/>
  <c r="J201" i="5"/>
  <c r="S40" i="5"/>
  <c r="Q119" i="5"/>
  <c r="R119" i="5"/>
  <c r="E87" i="8"/>
  <c r="F87" i="8"/>
  <c r="B89" i="8"/>
  <c r="D87" i="5"/>
  <c r="D91" i="5" s="1"/>
  <c r="G87" i="5"/>
  <c r="J89" i="5"/>
  <c r="J91" i="5" s="1"/>
  <c r="F20" i="8"/>
  <c r="B30" i="8"/>
  <c r="E20" i="8"/>
  <c r="C89" i="8"/>
  <c r="G89" i="8" s="1"/>
  <c r="G87" i="8"/>
  <c r="J202" i="5" l="1"/>
  <c r="J122" i="5"/>
  <c r="K46" i="5"/>
  <c r="K204" i="5" s="1"/>
  <c r="Q35" i="5"/>
  <c r="G46" i="5"/>
  <c r="R46" i="5" s="1"/>
  <c r="R40" i="5"/>
  <c r="K122" i="5"/>
  <c r="C30" i="8"/>
  <c r="R35" i="5"/>
  <c r="X35" i="5"/>
  <c r="X40" i="5" s="1"/>
  <c r="X46" i="5" s="1"/>
  <c r="Y46" i="5" s="1"/>
  <c r="R103" i="5"/>
  <c r="Q103" i="5"/>
  <c r="G108" i="5"/>
  <c r="Q46" i="5"/>
  <c r="J204" i="5"/>
  <c r="S46" i="5"/>
  <c r="F30" i="8"/>
  <c r="E30" i="8"/>
  <c r="B37" i="8"/>
  <c r="R87" i="5"/>
  <c r="Q87" i="5"/>
  <c r="G91" i="5"/>
  <c r="F89" i="8"/>
  <c r="E89" i="8"/>
  <c r="Y40" i="5" l="1"/>
  <c r="C37" i="8"/>
  <c r="G37" i="8" s="1"/>
  <c r="G30" i="8"/>
  <c r="Q108" i="5"/>
  <c r="R108" i="5"/>
  <c r="Q91" i="5"/>
  <c r="R91" i="5"/>
  <c r="F37" i="8"/>
  <c r="E37" i="8"/>
</calcChain>
</file>

<file path=xl/comments1.xml><?xml version="1.0" encoding="utf-8"?>
<comments xmlns="http://schemas.openxmlformats.org/spreadsheetml/2006/main">
  <authors>
    <author>ashishv</author>
  </authors>
  <commentList>
    <comment ref="J41" authorId="0">
      <text>
        <r>
          <rPr>
            <b/>
            <sz val="8"/>
            <color indexed="81"/>
            <rFont val="Tahoma"/>
            <family val="2"/>
          </rPr>
          <t>ashishv:</t>
        </r>
        <r>
          <rPr>
            <sz val="8"/>
            <color indexed="81"/>
            <rFont val="Tahoma"/>
            <family val="2"/>
          </rPr>
          <t xml:space="preserve">
23 lacs provision in dimunition of invt-BPO</t>
        </r>
      </text>
    </comment>
  </commentList>
</comments>
</file>

<file path=xl/sharedStrings.xml><?xml version="1.0" encoding="utf-8"?>
<sst xmlns="http://schemas.openxmlformats.org/spreadsheetml/2006/main" count="836" uniqueCount="357">
  <si>
    <t>International</t>
  </si>
  <si>
    <t>Domestic</t>
  </si>
  <si>
    <t>Particulars</t>
  </si>
  <si>
    <t>Reserves excluding revaluation reserves</t>
  </si>
  <si>
    <t>NA</t>
  </si>
  <si>
    <t>(Audited)</t>
  </si>
  <si>
    <t>(Unaudited)</t>
  </si>
  <si>
    <t xml:space="preserve">1. Segment Revenue </t>
  </si>
  <si>
    <t>UK operations</t>
  </si>
  <si>
    <t>US operations</t>
  </si>
  <si>
    <t xml:space="preserve">Total </t>
  </si>
  <si>
    <t xml:space="preserve">Less : Inter segment revenue </t>
  </si>
  <si>
    <t>Net sales/income from operations</t>
  </si>
  <si>
    <t xml:space="preserve">  </t>
  </si>
  <si>
    <t>Total Profit Before Tax</t>
  </si>
  <si>
    <t>Less : i Interest</t>
  </si>
  <si>
    <t>MASTEK LIMITED</t>
  </si>
  <si>
    <t>Others</t>
  </si>
  <si>
    <t>Interest</t>
  </si>
  <si>
    <t>Depreciation</t>
  </si>
  <si>
    <t>Six months ended</t>
  </si>
  <si>
    <t xml:space="preserve">Malaysia and proportionate share from its Joint Venture with Deloitte (net of inter-company sales) amounted </t>
  </si>
  <si>
    <t>ended December 31, 2001.</t>
  </si>
  <si>
    <t>The Group turnover i.e. of Mastek &amp; its wholly owned subsidiaries in U.S.A., U.K., Germany, Belgium, Singapore,</t>
  </si>
  <si>
    <t>Quarter  ended</t>
  </si>
  <si>
    <t xml:space="preserve">December 31, </t>
  </si>
  <si>
    <t>Year ended</t>
  </si>
  <si>
    <t xml:space="preserve">June 30, </t>
  </si>
  <si>
    <t>Qtr over Qtr</t>
  </si>
  <si>
    <t>Same Qtr Last yr</t>
  </si>
  <si>
    <t>Ratios</t>
  </si>
  <si>
    <t>PBDIT to Total income</t>
  </si>
  <si>
    <t>PBDIT to Revenue</t>
  </si>
  <si>
    <t>PBT Total Income</t>
  </si>
  <si>
    <t>PBT to Revenue</t>
  </si>
  <si>
    <t>PAT to Total Income</t>
  </si>
  <si>
    <t>Mastek Limited</t>
  </si>
  <si>
    <t>Registered Office : 804/805, President House, Opp.C.N.Vidyalaya</t>
  </si>
  <si>
    <t>Near Ambawadi Circle, Ahmedabad-380 006</t>
  </si>
  <si>
    <t xml:space="preserve">                                                                      MASTEK GROUP</t>
  </si>
  <si>
    <t xml:space="preserve">to Rs. ###.##  crores for the half year ended December 31, 2002 as against Rs. 129.50 crores for the half year </t>
  </si>
  <si>
    <t>UK Operations</t>
  </si>
  <si>
    <t>Germany Operations</t>
  </si>
  <si>
    <t>New Markets Operations</t>
  </si>
  <si>
    <t>3. Segment Capital Employed</t>
  </si>
  <si>
    <t>Unallocable / Corporate</t>
  </si>
  <si>
    <t>Total</t>
  </si>
  <si>
    <t>Notes :</t>
  </si>
  <si>
    <t>2. Segment Results Profit(+)/loss(-) before tax and interest</t>
  </si>
  <si>
    <t xml:space="preserve">          ii Other un-allocable expenditure net off un-allocable income</t>
  </si>
  <si>
    <t xml:space="preserve">        iii) Inter-segment</t>
  </si>
  <si>
    <t>US Operations</t>
  </si>
  <si>
    <t>Year over year</t>
  </si>
  <si>
    <t xml:space="preserve">Aggregate of non-promoter shareholding </t>
  </si>
  <si>
    <t xml:space="preserve">        Percentage of share holding</t>
  </si>
  <si>
    <t xml:space="preserve">        Number of shares</t>
  </si>
  <si>
    <t>Less : i) Interest</t>
  </si>
  <si>
    <t>Income from operations</t>
  </si>
  <si>
    <t>Total income</t>
  </si>
  <si>
    <t>Staff costs</t>
  </si>
  <si>
    <t>Travelling &amp; conveyance expenses</t>
  </si>
  <si>
    <t>Other expenditure</t>
  </si>
  <si>
    <t>Total expenditure</t>
  </si>
  <si>
    <t>Gross profit after interest</t>
  </si>
  <si>
    <t>but before depreciation &amp; taxation</t>
  </si>
  <si>
    <t>Segmental reporting</t>
  </si>
  <si>
    <t xml:space="preserve">1. Segment revenue </t>
  </si>
  <si>
    <t>3. Segment capital employed</t>
  </si>
  <si>
    <t>Unallocable / corporate</t>
  </si>
  <si>
    <t>Nature of complaints received</t>
  </si>
  <si>
    <t>Closing balance</t>
  </si>
  <si>
    <t>Earnings per share  (Face value Rs 5)</t>
  </si>
  <si>
    <t>Paid-up equity share capital</t>
  </si>
  <si>
    <t>2. Segment results profit/(loss) before tax and interest</t>
  </si>
  <si>
    <t>accounting policy for depreciating the cost of such assets over its economic useful life, the accounting effect of which was given in the period ended</t>
  </si>
  <si>
    <t>March 31, 2003,  with retrospective  effect  from  July 1, 2002. The  impact  of  change  in  this policy  has  resulted  in increase in depreciation and</t>
  </si>
  <si>
    <t>1) The    expenditure incurred on purchase of designs and software used in operations of  the  entity  which have their   estimated useful life, usually</t>
  </si>
  <si>
    <t>less  than  one  year, were  depreciated  fully   in  the  year of acquisition, upto the financial year ended June 30, 2002.  The Company  has changed its</t>
  </si>
  <si>
    <t>2004</t>
  </si>
  <si>
    <t>decrease  in  profits  for the  quarter ended March 31, 2004 and for the nine months period ended on that date , by Rs 64.09 lakhs and Rs 351.31</t>
  </si>
  <si>
    <t>Dividend related</t>
  </si>
  <si>
    <t>2) The net capital employed under segmental reporting represents only operating assets net of operating liabilities.</t>
  </si>
  <si>
    <t xml:space="preserve">        iii) Exceptional item</t>
  </si>
  <si>
    <t>lakhs respectively</t>
  </si>
  <si>
    <t>BPO</t>
  </si>
  <si>
    <t xml:space="preserve">Place : Mumbai </t>
  </si>
  <si>
    <t>Opening balance</t>
  </si>
  <si>
    <t>-</t>
  </si>
  <si>
    <t>Basic -Rs.</t>
  </si>
  <si>
    <t>Diluted-Rs.</t>
  </si>
  <si>
    <t>Disposal</t>
  </si>
  <si>
    <t>Profit before  taxation and exceptional item</t>
  </si>
  <si>
    <t>Net profit</t>
  </si>
  <si>
    <t>Total profit before taxation</t>
  </si>
  <si>
    <t>6) Previous periods figures have been regrouped/reclassified wherever necessary.</t>
  </si>
  <si>
    <t>7) The statutory auditors  of  the  Company  have  carried  out a  limited  review  of the  financial  results of  Mastek Limited  for the  quarter ended</t>
  </si>
  <si>
    <t>FOR &amp; ON BEHALF OF THE BOARD OF DIRECTORS</t>
  </si>
  <si>
    <t>ASHANK DESAI</t>
  </si>
  <si>
    <t>CHAIRMAN &amp; MANAGING DIRECTOR</t>
  </si>
  <si>
    <t>June 30</t>
  </si>
  <si>
    <t>The company has set up a Branch in the United Kingdom after receipt of statutory approvals. This branch would</t>
  </si>
  <si>
    <t>be operational in the forthcoming quarters.</t>
  </si>
  <si>
    <t>March 31,</t>
  </si>
  <si>
    <t>2005</t>
  </si>
  <si>
    <t xml:space="preserve">March 31, </t>
  </si>
  <si>
    <t>Nine months ended</t>
  </si>
  <si>
    <t>March 31, 2005.</t>
  </si>
  <si>
    <t>8) The above results have been reviewed by audit committee and taken on record by the Board of Directors at the meeting held on April 11, 2005.</t>
  </si>
  <si>
    <t>5) Information on investor complaints pursuant to clause 41 of the listing agreement for the quarter ended March 31, 2005</t>
  </si>
  <si>
    <t>Date  : April 11, 2005</t>
  </si>
  <si>
    <t>Received</t>
  </si>
  <si>
    <t>(Rs in Lakhs)</t>
  </si>
  <si>
    <t xml:space="preserve">          ii) Other un-allocable expenditure net off                  </t>
  </si>
  <si>
    <t xml:space="preserve">              un-allocable income</t>
  </si>
  <si>
    <t>Provision for taxation  -Current</t>
  </si>
  <si>
    <t xml:space="preserve">                                      -Previous periods, net</t>
  </si>
  <si>
    <t xml:space="preserve">                                     - Deferred </t>
  </si>
  <si>
    <t>Profit/(Loss) on sale of Investment in subsidiary/Joint venture</t>
  </si>
  <si>
    <t>Provision for diminution in value of long term investment</t>
  </si>
  <si>
    <t>3) Pursuant to approval of Board of Directors in their meeting held on January 12, 2005, the Company has sold its 30% stake amounting to Rs 327.22 lakhs in</t>
  </si>
  <si>
    <t>Capita Mastek BPO Private Limited, a joint venture of the Company, for a consideration of Rs 255.04 lakhs. The loss of Rs 72.18 lakhs arising out of this sale</t>
  </si>
  <si>
    <t>and Rs 132.32 lakhs towards provision for diminution of balance investment in the joint venture has been shown as exceptional item.</t>
  </si>
  <si>
    <t xml:space="preserve">1) As per US  tax regime,  the  Company’s joint venture with  Deloitte  Consulting i.e.  Mastek DC Offshore Development Company Private Limited (DCOTG)  is </t>
  </si>
  <si>
    <t>to be  designated   and  treated  as  a partnership.  Accordingly, the joint  venture  will  not be  subject to tax, but  the  Company will be taxed on its  share of  the</t>
  </si>
  <si>
    <t>joint venture’s income.  Accordingly,  "Other expenditure"  includes  Rs  50 lakhs and Rs 124 lakhs  for the quarter and nine months ended March 31, 2005</t>
  </si>
  <si>
    <t>respectively, Rs 28  lakhs  and Rs 119  lakhs for the  corresponding quarter  and nine months  ended March 31, 2004 respectively, and Rs 145 lakhs for the  year</t>
  </si>
  <si>
    <t>ended June 30, 2004, being the Company's share of taxes.</t>
  </si>
  <si>
    <t>4) With effect from 1st January 2005, the Company has changed its Buisness model for the UK operations.Consequently, the Company has started executing</t>
  </si>
  <si>
    <t>on-site projects in the UK which were were earlier executed by its subisidairy. The  Revenue earned and cost incurred by the Company for executing such</t>
  </si>
  <si>
    <t>projects  is included in the results of the current quarter. Hence, the results for the previous periods are not comparable.</t>
  </si>
  <si>
    <t>With Branch</t>
  </si>
  <si>
    <t>Without branch</t>
  </si>
  <si>
    <t>Other income *</t>
  </si>
  <si>
    <t>* Other income includes Rs 493 lakhs dividend from DC-JV</t>
  </si>
  <si>
    <t>June 30,</t>
  </si>
  <si>
    <t xml:space="preserve">                                                       Unaudited financial results for the quarter ended June 30, 2005</t>
  </si>
  <si>
    <t>UK Branch</t>
  </si>
  <si>
    <t>Without UK Br.</t>
  </si>
  <si>
    <t>YTD</t>
  </si>
  <si>
    <t xml:space="preserve">3 months </t>
  </si>
  <si>
    <t>bal 3 month</t>
  </si>
  <si>
    <t>With UK Br.</t>
  </si>
  <si>
    <t xml:space="preserve">    Nature of complaints received</t>
  </si>
  <si>
    <t xml:space="preserve">    Dividend and Transfer related</t>
  </si>
  <si>
    <t>Unaudited financial results for the quarter ended March 31, 2008</t>
  </si>
  <si>
    <t>Date  : April 09, 2008</t>
  </si>
  <si>
    <t>1) The net capital employed under segmental reporting represents only operating assets net of operating liabilities.</t>
  </si>
  <si>
    <t>3) Previous periods' figures have been regrouped/reclassified wherever necessary.</t>
  </si>
  <si>
    <t>4) The statutory auditors of  the Company have carried out a limited review of the financial results of Mastek Limited for the quarter ended
     March 31, 2008.</t>
  </si>
  <si>
    <t>UAE</t>
  </si>
  <si>
    <t>6) The above results have been  taken on record by the Board of Directors at the meeting held on April 9, 2008.</t>
  </si>
  <si>
    <t>2) Information on investor complaints pursuant to clause 41 of the listing agreement for the quarter ended March 31, 2008 :</t>
  </si>
  <si>
    <t>5) Other expenses includes losses booked on forward covers of Rs 57.98 Lacs till 31 March 2008.</t>
  </si>
  <si>
    <t>(USD Mn)</t>
  </si>
  <si>
    <t>MVT</t>
  </si>
  <si>
    <t>STG</t>
  </si>
  <si>
    <t>MSI</t>
  </si>
  <si>
    <t>For</t>
  </si>
  <si>
    <t>Q4</t>
  </si>
  <si>
    <t>Q3</t>
  </si>
  <si>
    <t>Q2</t>
  </si>
  <si>
    <t>Q1</t>
  </si>
  <si>
    <t>MLTD_Exp</t>
  </si>
  <si>
    <t>CLLC</t>
  </si>
  <si>
    <t>US Total</t>
  </si>
  <si>
    <t>MLTD</t>
  </si>
  <si>
    <t>Sum</t>
  </si>
  <si>
    <t>NIL</t>
  </si>
  <si>
    <t>North America operations</t>
  </si>
  <si>
    <t>SUDHAKAR RAM</t>
  </si>
  <si>
    <t>(c) Travelling and conveyance expenses</t>
  </si>
  <si>
    <t xml:space="preserve"> - Total</t>
  </si>
  <si>
    <t xml:space="preserve">           un-allocable income</t>
  </si>
  <si>
    <t>As at</t>
  </si>
  <si>
    <t/>
  </si>
  <si>
    <t xml:space="preserve">     - Number of shares</t>
  </si>
  <si>
    <t xml:space="preserve"> - Number of shares</t>
  </si>
  <si>
    <t>Total expenses</t>
  </si>
  <si>
    <t xml:space="preserve"> - Percentage of shares ( as a % of the total shareholding of promoter and promoter group)</t>
  </si>
  <si>
    <t xml:space="preserve"> - Percentage of shares ( as a % of the total share capital of the company )</t>
  </si>
  <si>
    <t>Quarter ended</t>
  </si>
  <si>
    <t>Pending at the beginning of the quarter</t>
  </si>
  <si>
    <t>Received during the quarter</t>
  </si>
  <si>
    <t>Remaining unresolved at the end of the quarter</t>
  </si>
  <si>
    <t>Less : i. Finance costs</t>
  </si>
  <si>
    <t>Total income from operations (net)</t>
  </si>
  <si>
    <t>(a) Employee benefits expense</t>
  </si>
  <si>
    <t>(d) Depreciation and amortisation expenses</t>
  </si>
  <si>
    <t xml:space="preserve">     - Percentage of shareholding</t>
  </si>
  <si>
    <t>Disposed of during the quarter</t>
  </si>
  <si>
    <t>1</t>
  </si>
  <si>
    <t>Expenses</t>
  </si>
  <si>
    <t>2</t>
  </si>
  <si>
    <t>3</t>
  </si>
  <si>
    <t>Other income</t>
  </si>
  <si>
    <t>4</t>
  </si>
  <si>
    <t>5</t>
  </si>
  <si>
    <t>6</t>
  </si>
  <si>
    <t>Finance costs</t>
  </si>
  <si>
    <t>7</t>
  </si>
  <si>
    <t>8</t>
  </si>
  <si>
    <t>Exceptional items</t>
  </si>
  <si>
    <t>9</t>
  </si>
  <si>
    <t>Tax expense</t>
  </si>
  <si>
    <t>10</t>
  </si>
  <si>
    <t>11</t>
  </si>
  <si>
    <t>12</t>
  </si>
  <si>
    <t>13</t>
  </si>
  <si>
    <t>Extraordinary items (net of tax expense Rs. Nil )</t>
  </si>
  <si>
    <t>14</t>
  </si>
  <si>
    <t>15</t>
  </si>
  <si>
    <t>16</t>
  </si>
  <si>
    <t>17</t>
  </si>
  <si>
    <t>18</t>
  </si>
  <si>
    <t>Share of profit / (loss) of associates</t>
  </si>
  <si>
    <t>Minority interest</t>
  </si>
  <si>
    <t>PARTICULARS OF SHAREHOLDING</t>
  </si>
  <si>
    <t>Paid-up equity share capital ( Face value Rs. 5/- per share )</t>
  </si>
  <si>
    <t>19 (i)</t>
  </si>
  <si>
    <t>19 (ii)</t>
  </si>
  <si>
    <t>A</t>
  </si>
  <si>
    <t>(a) Basic - Rs</t>
  </si>
  <si>
    <t>(b) Diluted - Rs</t>
  </si>
  <si>
    <t>(of Rs 5/- each) (not annualised) :</t>
  </si>
  <si>
    <t>Public Shareholding</t>
  </si>
  <si>
    <t>Promoters and Promoter Group Shareholding</t>
  </si>
  <si>
    <t xml:space="preserve">  a) Pledged / Encumbered</t>
  </si>
  <si>
    <t>B</t>
  </si>
  <si>
    <t>INVESTOR COMPLAINTS</t>
  </si>
  <si>
    <t>Income from operations (net)</t>
  </si>
  <si>
    <t xml:space="preserve">  b) Non - encumbered</t>
  </si>
  <si>
    <t xml:space="preserve">       (b) Other operating income</t>
  </si>
  <si>
    <t xml:space="preserve">       (a) Income from operations</t>
  </si>
  <si>
    <t xml:space="preserve"> - Income tax - current</t>
  </si>
  <si>
    <t xml:space="preserve"> - Income tax - prior periods</t>
  </si>
  <si>
    <t>16 (i)</t>
  </si>
  <si>
    <t>16 (ii)</t>
  </si>
  <si>
    <t>1.</t>
  </si>
  <si>
    <t>3.</t>
  </si>
  <si>
    <t>4.</t>
  </si>
  <si>
    <t>EQUITY AND LIABILITIES</t>
  </si>
  <si>
    <t>Shareholders' funds</t>
  </si>
  <si>
    <t>( a ) Share Capital</t>
  </si>
  <si>
    <t>( b ) Reserves and surplus</t>
  </si>
  <si>
    <t>Share application money pending allotment</t>
  </si>
  <si>
    <t>Non-current liabilities</t>
  </si>
  <si>
    <t>( a ) Long-term borrowings</t>
  </si>
  <si>
    <t>( c ) Money received against share warrants</t>
  </si>
  <si>
    <t>Current liabilities</t>
  </si>
  <si>
    <t>( a ) Short-term borrowings</t>
  </si>
  <si>
    <t>( b ) Trade payables</t>
  </si>
  <si>
    <t>( c ) Other current liabilities</t>
  </si>
  <si>
    <t>( d ) Short-term provisions</t>
  </si>
  <si>
    <t>TOTAL - EQUITY AND LIABILITIES</t>
  </si>
  <si>
    <t>ASSETS</t>
  </si>
  <si>
    <t>Non-current assets</t>
  </si>
  <si>
    <t>( a ) Fixed assets</t>
  </si>
  <si>
    <t>Sub - total - Non-current assets</t>
  </si>
  <si>
    <t>Current assets</t>
  </si>
  <si>
    <t>( a ) Current investments</t>
  </si>
  <si>
    <t>( b ) Inventories</t>
  </si>
  <si>
    <t>TOTAL - ASSETS</t>
  </si>
  <si>
    <t>( b ) Non-current investments</t>
  </si>
  <si>
    <t>( c ) Deferred tax assets (net)</t>
  </si>
  <si>
    <t>( d ) Long-term loans and advances</t>
  </si>
  <si>
    <t>( e ) Other non-current assets</t>
  </si>
  <si>
    <t xml:space="preserve">Reserves excluding Revaluation Reserves as per balance sheet </t>
  </si>
  <si>
    <t>2.</t>
  </si>
  <si>
    <t xml:space="preserve">Statement of Assets and Liabilities </t>
  </si>
  <si>
    <t>Sub - total - Current assets</t>
  </si>
  <si>
    <t>Sub - total - Shareholders' funds</t>
  </si>
  <si>
    <t>Sub - total - Non-current liabilities</t>
  </si>
  <si>
    <t>Sub - total - Current liabilities</t>
  </si>
  <si>
    <t>Extraordinary items (net of tax expense )</t>
  </si>
  <si>
    <t xml:space="preserve">Segment Revenue </t>
  </si>
  <si>
    <t>Capital employed</t>
  </si>
  <si>
    <t>Mar 31,</t>
  </si>
  <si>
    <t>(e) Other expenses</t>
  </si>
  <si>
    <t>The above results were reviewed by the Audit Committee on October 24, 2013 and were thereafter approved by the Board at its meeting held on October 24, 2013.</t>
  </si>
  <si>
    <t>Profit  from ordinary activities before finance costs and exceptional Items ( 3 + 4 )</t>
  </si>
  <si>
    <t>Profit  from ordinary activities after finance costs but before exceptional Items ( 5 - 6 )</t>
  </si>
  <si>
    <t>Profit  from ordinary activities before tax ( 7 + 8 )</t>
  </si>
  <si>
    <t>Net Profit  from ordinary activities after tax ( 9 - 10 )</t>
  </si>
  <si>
    <t>Net Profit for the period ( 11 - 12 )</t>
  </si>
  <si>
    <t>Profit  before exceptional items and tax</t>
  </si>
  <si>
    <t>Net Profit  for the period ( 11 - 12 )</t>
  </si>
  <si>
    <t>Segment Results profit  before tax and interest</t>
  </si>
  <si>
    <t>Profit before exceptional items and tax</t>
  </si>
  <si>
    <t>Net Profit  after taxes, minority interest and share of profit of associates ( 13 - 14 -15 )</t>
  </si>
  <si>
    <t>Segment Results profit before tax and interest</t>
  </si>
  <si>
    <t>Managing Director and Group CEO</t>
  </si>
  <si>
    <t xml:space="preserve">Net realised foreign exchange loss / (gain) arising from 
hedging accounted under Income from Operations 
</t>
  </si>
  <si>
    <t xml:space="preserve">The Company has accounted net foreign exchange gain under "Other income" and net foreign exchange loss under "Other Expenses" in accordance with the Guidance Note on Revised Schedule VI to the Companies Act, 1956 issued by ICAI. Further, 'Income from operations' includes net realised foreign exchange loss / (gain) arising from currency hedges relating to certain firm commitments and forecasted sales transactions. The table below shows the impact of the net foreign exchange (gain) / loss on the Company's results in each of the periods presented:  </t>
  </si>
  <si>
    <t xml:space="preserve">          ii. Other un-allocable expenditure net of</t>
  </si>
  <si>
    <t xml:space="preserve"> - Deferred tax charge / (credit)</t>
  </si>
  <si>
    <t>Earnings per share (before extraordinary items)</t>
  </si>
  <si>
    <t>Earnings per share (after extraordinary items)</t>
  </si>
  <si>
    <t xml:space="preserve">Place : Mumbai, India </t>
  </si>
  <si>
    <t>Net foreign exchange loss / (gain)</t>
  </si>
  <si>
    <t>5.</t>
  </si>
  <si>
    <t>6.</t>
  </si>
  <si>
    <t>7.</t>
  </si>
  <si>
    <t>CIN No. L74140GJ1982PLC005215</t>
  </si>
  <si>
    <t>Profit / (Loss)  from operations before other income, finance costs and exceptional items ( 1 - 2 )</t>
  </si>
  <si>
    <t>Exceptional items, net</t>
  </si>
  <si>
    <t>Profit from operations before other income, finance costs and exceptional items ( 1 - 2 )</t>
  </si>
  <si>
    <t>Profit  from ordinary activities before tax ( 7 - 8 )</t>
  </si>
  <si>
    <t>Dec 31,</t>
  </si>
  <si>
    <t>Proposed Restructuring of the Group</t>
  </si>
  <si>
    <t>8.</t>
  </si>
  <si>
    <t xml:space="preserve">The Group has accounted net foreign exchange gain under "Other income" and net foreign exchange loss under "Other Expenses" in accordance with the Guidance Note on Revised Schedule VI to the Companies Act, 1956 issued by ICAI. Further, 'Income from operations' includes net realised foreign exchange loss / (gain) arising from currency hedges relating to certain firm commitments and forecasted sales transactions. The table below shows the impact of the net foreign exchange (gain) / loss on the Group's results in each of the periods presented:  </t>
  </si>
  <si>
    <t>ii) Mastek had sold its long term Investment in its wholly owned subsidiary Majesco Canada Limited (formerly known as “MajescoMastek Canada Limited”) (“MCAN”) to Majesco, USA (formerly known as “MajescoMastek”) ("MUS") another wholly owned subsidiary for Rs. 439 Lakhs. This sale had resulted in a gain of Rs. 439 Lakhs, as the carrying value of MCAN in the books of Mastek was reduced to nil, considering the provision for other than temporary decline in value of Rs. 1,555 Lakhs made in earlier periods. The Gain had been included under the heading “exceptional items” for the quarter ended September 30, 2014 in the statement of results for that quarter.</t>
  </si>
  <si>
    <t>Exceptional items, net comprise the following:</t>
  </si>
  <si>
    <t>Proposed Restructuring of the Mastek Group</t>
  </si>
  <si>
    <t>Select Information for the Quarter and Year Ended March 31, 2015</t>
  </si>
  <si>
    <t>Mar 31, 2015</t>
  </si>
  <si>
    <t>Date  : April 22, 2015</t>
  </si>
  <si>
    <t>The above results were reviewed by the Audit Committee on April 22, 2015 and were thereafter approved by the Board at its meeting held on April 22, 2015.</t>
  </si>
  <si>
    <t>b) Pursuant to the above proposed restructuring of the Mastek Group the following changes to shareholding within the Mastek Group had been effected during the year ended March 31, 2015:</t>
  </si>
  <si>
    <t>Statement of Standalone Unaudited Results for the Quarter and Audited Results for the Year Ended March 31, 2015</t>
  </si>
  <si>
    <t>Statement of Standalone Unaudited Segmental Information for the Quarter and Audited Segmental Information for the Year Ended March 31, 2015</t>
  </si>
  <si>
    <t>Statement of Consolidated Unaudited Segmental Information for the Quarter and Audited Segmental Information for the Year Ended March 31, 2015</t>
  </si>
  <si>
    <t>( Rs. In lakhs )</t>
  </si>
  <si>
    <t>(b) Consultancy and Sub-contracting charges</t>
  </si>
  <si>
    <t>During the current year, MUS has signed a definitive merger agreement dated December 14, 2014 with Cover-All Technologies Inc., USA, an insurance software company listed on the New York Stock Exchange, in a 100% stock-for-stock transaction, pursuant to which Cover-All's stockholders and the holders of its options and restricted stock units, in the aggregate, will, upon the closing of the merger, receive 16.5% of the outstanding shares of common stock of the combined company, on a fully diluted basis. The management of MUS plans to list the combined company on the New York Stock Exchange subject to regulatory and shareholder approvals. This transaction, upon completion, will be accounted as Amalgamation in the nature of merger, as it satisfies the required conditions as per paragraph 3(e) of Accounting Standard (AS) 14.</t>
  </si>
  <si>
    <t>During the year, MUS  acquired the insurance industry focused IT consulting business of Agile Technologies LLC.</t>
  </si>
  <si>
    <t>9.</t>
  </si>
  <si>
    <t>a) Pursuant to the Scheme of Arrangement (the “ Scheme”) under Sections 391 to 394 read with Sections 100 to 103 and other applicable provisions of the Companies Act, 1956 and other applicable provisions of the Companies Act, 2013, the Board of Directors of Mastek Limited (the “Company” or “Mastek”), in its meeting held on September 15, 2014, had approved the demerger of the Insurance Products and Services business of the Company, into a new wholly owned subsidiary, Minefields Computers Limited (“Minefields”), to be renamed as Majesco Limited (“Majesco India”), to be followed by transfer by Majesco India of the offshore insurance operations business in India to Majesco Software and Solutions India Private Limited (“MSSIPL”), a wholly owned subsidiary of Majesco Software and Solutions Inc., USA (“MSSUS”). The Appointed date of the Scheme will be April 1, 2014 or any other date as decided by the Board of Directors and the appointed date for the offshore insurance operations business transfer will be November 1, 2014 or any other date as decided by the Board of Directors – both these dates will be subject to the approval of the Hon’ble High Court of Bombay and Hon’ble High Court of Gujarat. On approval of the Scheme by the respective High Courts, Mastek shareholders will get one equity share of Majesco India for every share held in Mastek, over and above their existing Mastek shares. Majesco India is proposed to be listed on the BSE and NSE, being exchanges where Mastek is currently listed. Under the proposed restructuring, Mastek will continue with the Solutions business. The Company has obtained the necessary approval for the scheme under Clause 24 (f) of the Listing Agreements with BSE and NSE from SEBI on December 9, 2014 and is in the process of obtaining requisite approval from the respective High Courts.</t>
  </si>
  <si>
    <t>a) Pursuant to the Scheme of Arrangement (the “ Scheme”) under Sections 391 to 394 read with Sections 100 to 103 and other applicable provisions of the Companies Act, 1956 and other applicable provisions of the Companies Act, 2013, the Board of Directors of Mastek Limited (the “Company” or “Mastek”), in its meeting held on September 15, 2014, had approved the demerger of the Insurance Products and Services business of the Company, into a new wholly owned subsidiary, Minefields Computers Limited (“Minefields”), to be renamed as Majesco Limited (“Majesco India”), to be followed by transfer by Majesco India of the offshore insurance operations business in India to Majesco Software and Solutions India Private Limited (“MSSIPL”), a wholly owned subsidiary of Majesco Software and Solutions Inc., USA (“MSSUS”). The Appointed date of the Scheme will be April 1, 2014 or any other date as decided by the Board of Directors and the appointed date for the offshore insurance operations business transfer will be November 1, 2014 or any other date as decided by the Board of Directors – both these dates will be subject to the approval of the Hon’ble High Court of Bombay and Hon’ble High Court of Gujarat. On approval of the Scheme by the respective High Courts, Mastek shareholders will get one equity share of Majesco India for every share held in Mastek, over and above their existing Mastek shares. Majesco India is proposed to be listed on the BSE and NSE, being exchanges where Mastek is currently listed. Under the proposed restructuring, Mastek will continue with the Solutions business. The company has obtained the necessary approval for the scheme under Clause 24 (f) of the Listing Agreements with BSE and NSE from SEBI on December 9, 2014 and is in the process of obtaining requisite approval from the respective High Courts.</t>
  </si>
  <si>
    <t>Statement of Consolidated Unaudited Results for the Quarter and Audited Results for the Year Ended March 31, 2015</t>
  </si>
  <si>
    <t>On January 21, 2015, Vector Insurance Services LLC, USA ("Vector"), a step down subsidiary, had bought back 10% shares held by minority shareholders for a consideration of USD 0.005 million. On acquisition, the Group has recorded net liability of USD 0.001 million and the balance of USD 0.006 million is shown as Goodwill. Further, the Group has provided a loss of USD 0.006 million (Rs. 3.51 Lakhs) on account of impairment of Goodwill of Vector as a result of lower than expected economic performance of Vector, which has been shown as exceptional item.
Subsequent to this, Vector has signed an Agreement of Merger with Majesco dated February 15, 2015. The said merger has been effected from March 5, 2015 as per approval letter received from State of Indiana dated March 5, 2015. This merger has no impact on the Group's financial position or results of its operations.</t>
  </si>
  <si>
    <t>b) Pursuant to the above proposed restructuring of Mastek Group, the following changes to shareholding within Mastek Group had been effected during the year ended March 31, 2015:</t>
  </si>
  <si>
    <t xml:space="preserve">During the year, the Company purchased 24,765,750 equity shares of Majesco, USA from Mastek (UK) Limited for a total consideration of Rs. 3,024.80 lakhs. After the purchase, Mastek holds 83.5% of Majesco and the balance 16.5% is held by Mastek (UK) Limited. </t>
  </si>
  <si>
    <t>( a ) Trade payables</t>
  </si>
  <si>
    <t>( b ) Other current liabilities</t>
  </si>
  <si>
    <t>( c ) Short-term provisions</t>
  </si>
  <si>
    <t>( b ) Other long-term liabilities</t>
  </si>
  <si>
    <t>( c ) Long-term provisions</t>
  </si>
  <si>
    <t>( b ) Trade receivables</t>
  </si>
  <si>
    <t>( c ) Cash and bank balances</t>
  </si>
  <si>
    <t>( d ) Short-term loans and advances</t>
  </si>
  <si>
    <t>( e ) Other current assets</t>
  </si>
  <si>
    <t xml:space="preserve">v) MSSUS has also incorporated a wholly owned subsidiary in UK namely Majesco UK Limited on October 23, 2014. </t>
  </si>
  <si>
    <t>iv) MSSUS, a wholly owned subsidiary of MUS has incorporated a wholly owned subsidiary in India namely MSSIPL on October 21, 2014. The total investment made by MSSUS in MSSIPL till March 31, 2015 is Rs. 35 Lakhs after receiving necessary approval from Reserve Bank of India dated December 31, 2014, subject to fulfillment of certain conditions.</t>
  </si>
  <si>
    <t>vi) During the quarter, Majesco UK Ltd purchased the UK Insurance business from Mastek UK Ltd for a consideration of Rs. 1,110 Lakhs.</t>
  </si>
  <si>
    <t>ii) Mastek had sold its long term Investment in its wholly owned subsidiary, Majesco Canada Limited (formerly known as “MajescoMastek Canada Limited”) (“MCAN”) to Majesco, USA (formerly known as “MajescoMastek”) ("MUS") another wholly owned subsidiary for Rs. 439 Lakhs. This sale had resulted in a gain of Rs. 439 Lakhs, as the carrying value of MCAN in the books of Mastek was reduced to nil, considering the provision for other than temporary decline in value of Rs. 1,555 Lakhs made in earlier periods. This sale had no impact on the statement of consolidated results.</t>
  </si>
  <si>
    <t>iv) MSSUS, a wholly owned subsidiary of MUS has incorporated a wholly owned subsidiary in India namely MSSIPL on October 21, 2014. The total investment made by MSSUS in MSSIPL till March 31, 2015 is Rs. 35 Lakhs, after receiving necessary approval from Reserve Bank of India dated December 31, 2014, subject to fulfillment of certain conditions.</t>
  </si>
  <si>
    <t>v) MSSUS has also incorporated a wholly owned subsidiary in UK namely Majesco UK Limited on October 23, 2014. MSSUS invested Rs 1,185 Lakhs in Majesco UK Limited till March 31, 2015.</t>
  </si>
  <si>
    <t>i) The Company has purchased 10,000 equity shares (including 6 equity shares purchased jointly with other shareholders) of Minefields Computers Limited ("Minefields") for a total consideration of Rs. 1 Lakh. Further, the Company has subscribed to 40,000 equity shares of Rs. 10/- each of Minefields, for a total consideration of Rs. 4 Lakhs. Thus the total shareholding of the Company in Minefields at March 31, 2015 amounts to 50,000 equity shares of Rs. 10/- each for a total consideration of Rs. 5 Lakhs (including 6 equity shares purchased jointly with other shareholders).</t>
  </si>
  <si>
    <t>The figures for the quarter ended March 31, 2015 are balancing figures between the audited figures in respect of the full financial year and the published year-to-date figures upto the third quarter of the current financial year.</t>
  </si>
  <si>
    <t>Previous periods' figures have been regrouped/reclassified wherever necessary.</t>
  </si>
  <si>
    <t>The Board of Directors has recommended a final dividend @ 20% (Re. 1/- per share) at the meeting held on April 22, 2015. The Board of Directors had declared an interim dividend @ 30% ( Rs.1.50 per share) at the meeting held on January 22, 2015. Thus the total dividend aggregates to Rs. 2.50 (50%) per share.</t>
  </si>
  <si>
    <r>
      <rPr>
        <b/>
        <u/>
        <sz val="10"/>
        <rFont val="MS Sans Serif"/>
        <family val="2"/>
      </rPr>
      <t>During the year ended</t>
    </r>
    <r>
      <rPr>
        <b/>
        <sz val="10"/>
        <rFont val="MS Sans Serif"/>
        <family val="2"/>
      </rPr>
      <t xml:space="preserve">
i) Professional fees of Rs. 344 Lakhs and Employee cost of Rs. 200 Lakhs both arising from the ongoing restructuring / demerger described in Note 3 above.
ii) Gain on sale of Long term investments in MSC and MCAN of Rs. 600 Lakhs and Rs.439 Lakhs respectively.
</t>
    </r>
    <r>
      <rPr>
        <b/>
        <u/>
        <sz val="10"/>
        <rFont val="MS Sans Serif"/>
        <family val="2"/>
      </rPr>
      <t>During the quarter ended
i)</t>
    </r>
    <r>
      <rPr>
        <b/>
        <sz val="10"/>
        <rFont val="MS Sans Serif"/>
        <family val="2"/>
      </rPr>
      <t>Professional fees of Rs. 81 Lakhs and net reversal of employee severance cost of Rs.24 Lakhs both arising from the ongoing restructuring / demerger described in Note 3 above.</t>
    </r>
  </si>
  <si>
    <r>
      <t xml:space="preserve">Exceptional items comprise the following:
</t>
    </r>
    <r>
      <rPr>
        <b/>
        <u/>
        <sz val="10"/>
        <rFont val="MS Sans Serif"/>
        <family val="2"/>
      </rPr>
      <t>During the current year</t>
    </r>
    <r>
      <rPr>
        <b/>
        <sz val="10"/>
        <rFont val="MS Sans Serif"/>
        <family val="2"/>
      </rPr>
      <t xml:space="preserve">
Professional fees of Rs. 806 Lakhs, employee severance cost of Rs. 200 Lakhs and other expenses Rs. 157 Lakhs arising from the ongoing restructuring / demerger described in Note 3 above.
</t>
    </r>
    <r>
      <rPr>
        <b/>
        <u/>
        <sz val="10"/>
        <rFont val="MS Sans Serif"/>
        <family val="2"/>
      </rPr>
      <t>During the current quarter</t>
    </r>
    <r>
      <rPr>
        <b/>
        <sz val="10"/>
        <rFont val="MS Sans Serif"/>
        <family val="2"/>
      </rPr>
      <t xml:space="preserve">
Professional fees of Rs. 283 Lakhs and net reversal of employee severance cost of Rs.24 Lakhs both arising from the ongoing restructuring / demerger described in Note 3 above.In addition. on account of imairment of Vector Goodwill, charge of Rs 4 lakhs has been shown under exceptional items (Refer Note 6, above).</t>
    </r>
  </si>
  <si>
    <t>( b ) Long-term provisions</t>
  </si>
  <si>
    <t>iii) Mastek sold its long term investment in its wholly owned subsidiary Majesco Sdn Bhd. Malaysia (formerly known as "Mastek MSC Sdn Bhd. Malaysia")(“MSC”), to MUS, another wholly owned subsidiary for Rs. 2,043 Lakhs. This sale resulted in a gain of Rs. 600 Lakhs, which has been included under the heading "exceptional items" in the statement of results for the current quarter ended December 31, 2014.</t>
  </si>
  <si>
    <t>iii) Mastek sold its long term investment in its wholly owned subsidiary Majesco Sdn Bhd. Malaysia (formerly known as "Mastek MSC Sdn Bhd. Malaysia")(“MSC”), to MUS, another wholly owned subsidiary for Rs. 2,043 Lakhs. This sale resulted in a gain of Rs. 600 Lakhs. This sale had no impact on the statement of consolidated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</si>
</sst>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
    <numFmt numFmtId="165" formatCode="0.00000"/>
    <numFmt numFmtId="166" formatCode="_(* #,##0_);_(* \(#,##0\);_(* &quot;-&quot;??_);_(@_)"/>
    <numFmt numFmtId="167" formatCode="0%;[Red]\(0%\)"/>
    <numFmt numFmtId="168" formatCode="mmmm\ d\,\ yyyy"/>
    <numFmt numFmtId="169" formatCode="0.0%;\(0.0%\)"/>
    <numFmt numFmtId="170" formatCode="0_);\(0\)"/>
  </numFmts>
  <fonts count="15" x14ac:knownFonts="1">
    <font>
      <sz val="10"/>
      <name val="Courier"/>
    </font>
    <font>
      <b/>
      <sz val="10"/>
      <name val="Arial"/>
      <family val="2"/>
    </font>
    <font>
      <sz val="10"/>
      <name val="Arial"/>
      <family val="2"/>
    </font>
    <font>
      <sz val="10"/>
      <name val="Courier"/>
      <family val="3"/>
    </font>
    <font>
      <b/>
      <sz val="10"/>
      <name val="MS Sans Serif"/>
      <family val="2"/>
    </font>
    <font>
      <sz val="10"/>
      <name val="MS Sans Serif"/>
      <family val="2"/>
    </font>
    <font>
      <b/>
      <sz val="10"/>
      <color indexed="9"/>
      <name val="MS Sans Serif"/>
      <family val="2"/>
    </font>
    <font>
      <b/>
      <u/>
      <sz val="10"/>
      <name val="MS Sans Serif"/>
      <family val="2"/>
    </font>
    <font>
      <b/>
      <sz val="10"/>
      <color indexed="10"/>
      <name val="MS Sans Serif"/>
      <family val="2"/>
    </font>
    <font>
      <sz val="8"/>
      <color indexed="81"/>
      <name val="Tahoma"/>
      <family val="2"/>
    </font>
    <font>
      <b/>
      <sz val="8"/>
      <color indexed="81"/>
      <name val="Tahoma"/>
      <family val="2"/>
    </font>
    <font>
      <b/>
      <sz val="12"/>
      <name val="MS Sans Serif"/>
      <family val="2"/>
    </font>
    <font>
      <b/>
      <sz val="12"/>
      <color indexed="9"/>
      <name val="MS Sans Serif"/>
      <family val="2"/>
    </font>
    <font>
      <sz val="12"/>
      <name val="MS Sans Serif"/>
      <family val="2"/>
    </font>
    <font>
      <sz val="8"/>
      <name val="Arial"/>
      <family val="2"/>
    </font>
  </fonts>
  <fills count="4">
    <fill>
      <patternFill patternType="none"/>
    </fill>
    <fill>
      <patternFill patternType="gray125"/>
    </fill>
    <fill>
      <patternFill patternType="solid">
        <fgColor indexed="13"/>
        <bgColor indexed="64"/>
      </patternFill>
    </fill>
    <fill>
      <patternFill patternType="solid">
        <fgColor indexed="43"/>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s>
  <cellStyleXfs count="6">
    <xf numFmtId="0" fontId="0" fillId="0" borderId="0"/>
    <xf numFmtId="43" fontId="2" fillId="0" borderId="0" applyFont="0" applyFill="0" applyBorder="0" applyAlignment="0" applyProtection="0"/>
    <xf numFmtId="0" fontId="2" fillId="0" borderId="0"/>
    <xf numFmtId="0" fontId="2" fillId="0" borderId="0"/>
    <xf numFmtId="0" fontId="3" fillId="0" borderId="0"/>
    <xf numFmtId="9" fontId="2" fillId="0" borderId="0" applyFont="0" applyFill="0" applyBorder="0" applyAlignment="0" applyProtection="0"/>
  </cellStyleXfs>
  <cellXfs count="474">
    <xf numFmtId="0" fontId="0" fillId="0" borderId="0" xfId="0"/>
    <xf numFmtId="1" fontId="4" fillId="0" borderId="0" xfId="4" applyNumberFormat="1" applyFont="1" applyFill="1" applyBorder="1" applyAlignment="1" applyProtection="1">
      <alignment horizontal="left"/>
    </xf>
    <xf numFmtId="1" fontId="4" fillId="0" borderId="0" xfId="4" applyNumberFormat="1" applyFont="1" applyFill="1"/>
    <xf numFmtId="1" fontId="4" fillId="0" borderId="0" xfId="4" quotePrefix="1" applyNumberFormat="1" applyFont="1" applyFill="1"/>
    <xf numFmtId="0" fontId="4" fillId="0" borderId="0" xfId="3" applyFont="1" applyFill="1" applyBorder="1"/>
    <xf numFmtId="0" fontId="4" fillId="0" borderId="0" xfId="3" applyFont="1" applyFill="1" applyBorder="1" applyAlignment="1">
      <alignment horizontal="left"/>
    </xf>
    <xf numFmtId="0" fontId="5" fillId="0" borderId="0" xfId="0" applyFont="1" applyFill="1"/>
    <xf numFmtId="1" fontId="4" fillId="0" borderId="1" xfId="4" applyNumberFormat="1" applyFont="1" applyFill="1" applyBorder="1" applyAlignment="1">
      <alignment horizontal="center"/>
    </xf>
    <xf numFmtId="0" fontId="4" fillId="0" borderId="0" xfId="0" applyFont="1" applyFill="1"/>
    <xf numFmtId="0" fontId="4" fillId="0" borderId="0" xfId="4" applyFont="1" applyFill="1" applyAlignment="1" applyProtection="1">
      <alignment horizontal="centerContinuous"/>
    </xf>
    <xf numFmtId="0" fontId="4" fillId="0" borderId="0" xfId="4" applyFont="1" applyFill="1" applyAlignment="1">
      <alignment horizontal="centerContinuous"/>
    </xf>
    <xf numFmtId="0" fontId="4" fillId="0" borderId="0" xfId="4" applyFont="1" applyFill="1"/>
    <xf numFmtId="0" fontId="6" fillId="0" borderId="0" xfId="4" applyFont="1" applyFill="1" applyAlignment="1">
      <alignment horizontal="centerContinuous"/>
    </xf>
    <xf numFmtId="0" fontId="6" fillId="0" borderId="0" xfId="4" applyFont="1" applyFill="1"/>
    <xf numFmtId="0" fontId="4" fillId="0" borderId="0" xfId="4" quotePrefix="1" applyFont="1" applyFill="1" applyAlignment="1" applyProtection="1">
      <alignment horizontal="centerContinuous"/>
    </xf>
    <xf numFmtId="0" fontId="6" fillId="0" borderId="0" xfId="4" applyFont="1" applyFill="1" applyAlignment="1" applyProtection="1">
      <alignment horizontal="fill"/>
    </xf>
    <xf numFmtId="0" fontId="4" fillId="0" borderId="0" xfId="4" applyFont="1" applyFill="1" applyBorder="1" applyAlignment="1" applyProtection="1">
      <alignment horizontal="centerContinuous"/>
    </xf>
    <xf numFmtId="0" fontId="4" fillId="0" borderId="0" xfId="4" applyFont="1" applyFill="1" applyBorder="1" applyAlignment="1">
      <alignment horizontal="centerContinuous"/>
    </xf>
    <xf numFmtId="0" fontId="6" fillId="0" borderId="0" xfId="4" applyFont="1" applyFill="1" applyBorder="1"/>
    <xf numFmtId="0" fontId="4" fillId="0" borderId="0" xfId="4" applyFont="1" applyFill="1" applyBorder="1"/>
    <xf numFmtId="0" fontId="4" fillId="0" borderId="0" xfId="4" applyFont="1" applyFill="1" applyBorder="1" applyAlignment="1" applyProtection="1">
      <alignment horizontal="right"/>
    </xf>
    <xf numFmtId="0" fontId="4" fillId="0" borderId="2" xfId="4" applyFont="1" applyFill="1" applyBorder="1" applyAlignment="1" applyProtection="1">
      <alignment horizontal="center"/>
    </xf>
    <xf numFmtId="0" fontId="4" fillId="0" borderId="3" xfId="4" applyFont="1" applyFill="1" applyBorder="1" applyAlignment="1" applyProtection="1">
      <alignment horizontal="center"/>
    </xf>
    <xf numFmtId="0" fontId="4" fillId="0" borderId="4" xfId="4" applyFont="1" applyFill="1" applyBorder="1"/>
    <xf numFmtId="0" fontId="4" fillId="0" borderId="5" xfId="4" applyFont="1" applyFill="1" applyBorder="1" applyAlignment="1" applyProtection="1">
      <alignment horizontal="left"/>
    </xf>
    <xf numFmtId="167" fontId="4" fillId="0" borderId="4" xfId="5" applyNumberFormat="1" applyFont="1" applyFill="1" applyBorder="1" applyAlignment="1">
      <alignment horizontal="center"/>
    </xf>
    <xf numFmtId="166" fontId="4" fillId="0" borderId="3" xfId="4" applyNumberFormat="1" applyFont="1" applyFill="1" applyBorder="1" applyAlignment="1" applyProtection="1">
      <alignment horizontal="right"/>
    </xf>
    <xf numFmtId="166" fontId="4" fillId="0" borderId="3" xfId="4" applyNumberFormat="1" applyFont="1" applyFill="1" applyBorder="1"/>
    <xf numFmtId="1" fontId="4" fillId="0" borderId="3" xfId="4" applyNumberFormat="1" applyFont="1" applyFill="1" applyBorder="1" applyAlignment="1" applyProtection="1">
      <alignment horizontal="right"/>
    </xf>
    <xf numFmtId="166" fontId="4" fillId="0" borderId="3" xfId="4" applyNumberFormat="1" applyFont="1" applyFill="1" applyBorder="1" applyAlignment="1" applyProtection="1">
      <alignment horizontal="left"/>
    </xf>
    <xf numFmtId="0" fontId="4" fillId="0" borderId="3" xfId="4" applyFont="1" applyFill="1" applyBorder="1"/>
    <xf numFmtId="0" fontId="4" fillId="0" borderId="3" xfId="4" applyFont="1" applyFill="1" applyBorder="1" applyAlignment="1" applyProtection="1">
      <alignment horizontal="left"/>
    </xf>
    <xf numFmtId="1" fontId="6" fillId="0" borderId="0" xfId="4" applyNumberFormat="1" applyFont="1" applyFill="1"/>
    <xf numFmtId="167" fontId="4" fillId="0" borderId="4" xfId="5" applyNumberFormat="1" applyFont="1" applyFill="1" applyBorder="1"/>
    <xf numFmtId="166" fontId="4" fillId="0" borderId="3" xfId="4" applyNumberFormat="1" applyFont="1" applyFill="1" applyBorder="1" applyAlignment="1" applyProtection="1"/>
    <xf numFmtId="0" fontId="4" fillId="0" borderId="5" xfId="4" applyFont="1" applyFill="1" applyBorder="1"/>
    <xf numFmtId="166" fontId="4" fillId="0" borderId="3" xfId="4" applyNumberFormat="1" applyFont="1" applyFill="1" applyBorder="1" applyAlignment="1"/>
    <xf numFmtId="166" fontId="4" fillId="0" borderId="3" xfId="1" applyNumberFormat="1" applyFont="1" applyFill="1" applyBorder="1"/>
    <xf numFmtId="166" fontId="4" fillId="0" borderId="3" xfId="1" applyNumberFormat="1" applyFont="1" applyFill="1" applyBorder="1" applyAlignment="1"/>
    <xf numFmtId="166" fontId="4" fillId="0" borderId="3" xfId="1" applyNumberFormat="1" applyFont="1" applyFill="1" applyBorder="1" applyAlignment="1" applyProtection="1">
      <alignment horizontal="right"/>
    </xf>
    <xf numFmtId="1" fontId="4" fillId="0" borderId="3" xfId="4" applyNumberFormat="1" applyFont="1" applyFill="1" applyBorder="1"/>
    <xf numFmtId="1" fontId="4" fillId="0" borderId="6" xfId="4" applyNumberFormat="1" applyFont="1" applyFill="1" applyBorder="1"/>
    <xf numFmtId="1" fontId="4" fillId="0" borderId="5" xfId="4" applyNumberFormat="1" applyFont="1" applyFill="1" applyBorder="1"/>
    <xf numFmtId="43" fontId="4" fillId="0" borderId="3" xfId="4" applyNumberFormat="1" applyFont="1" applyFill="1" applyBorder="1" applyAlignment="1" applyProtection="1">
      <alignment horizontal="right"/>
    </xf>
    <xf numFmtId="43" fontId="4" fillId="0" borderId="3" xfId="4" applyNumberFormat="1" applyFont="1" applyFill="1" applyBorder="1"/>
    <xf numFmtId="164" fontId="4" fillId="0" borderId="7" xfId="4" applyNumberFormat="1" applyFont="1" applyFill="1" applyBorder="1" applyAlignment="1" applyProtection="1">
      <alignment horizontal="right"/>
    </xf>
    <xf numFmtId="0" fontId="4" fillId="0" borderId="0" xfId="4" applyFont="1" applyFill="1" applyBorder="1" applyAlignment="1" applyProtection="1">
      <alignment horizontal="left"/>
    </xf>
    <xf numFmtId="0" fontId="4" fillId="0" borderId="5" xfId="4" applyFont="1" applyFill="1" applyBorder="1" applyAlignment="1" applyProtection="1">
      <alignment horizontal="left" wrapText="1"/>
    </xf>
    <xf numFmtId="0" fontId="4" fillId="0" borderId="8" xfId="4" applyFont="1" applyFill="1" applyBorder="1" applyAlignment="1" applyProtection="1">
      <alignment horizontal="left"/>
    </xf>
    <xf numFmtId="0" fontId="4" fillId="0" borderId="9" xfId="4" applyFont="1" applyFill="1" applyBorder="1"/>
    <xf numFmtId="1" fontId="7" fillId="0" borderId="0" xfId="4" applyNumberFormat="1" applyFont="1" applyFill="1" applyBorder="1"/>
    <xf numFmtId="1" fontId="4" fillId="0" borderId="0" xfId="4" applyNumberFormat="1" applyFont="1" applyFill="1" applyBorder="1"/>
    <xf numFmtId="1" fontId="4" fillId="0" borderId="10" xfId="4" applyNumberFormat="1" applyFont="1" applyFill="1" applyBorder="1"/>
    <xf numFmtId="1" fontId="4" fillId="0" borderId="4" xfId="4" applyNumberFormat="1" applyFont="1" applyFill="1" applyBorder="1"/>
    <xf numFmtId="0" fontId="4" fillId="0" borderId="4" xfId="0" applyFont="1" applyFill="1" applyBorder="1"/>
    <xf numFmtId="1" fontId="7" fillId="0" borderId="4" xfId="4" applyNumberFormat="1" applyFont="1" applyFill="1" applyBorder="1"/>
    <xf numFmtId="1" fontId="4" fillId="0" borderId="3" xfId="1" applyNumberFormat="1" applyFont="1" applyFill="1" applyBorder="1"/>
    <xf numFmtId="1" fontId="4" fillId="0" borderId="9" xfId="4" applyNumberFormat="1" applyFont="1" applyFill="1" applyBorder="1"/>
    <xf numFmtId="1" fontId="4" fillId="0" borderId="7" xfId="4" applyNumberFormat="1" applyFont="1" applyFill="1" applyBorder="1"/>
    <xf numFmtId="1" fontId="6" fillId="0" borderId="0" xfId="4" applyNumberFormat="1" applyFont="1" applyFill="1" applyBorder="1"/>
    <xf numFmtId="165" fontId="6" fillId="0" borderId="0" xfId="4" applyNumberFormat="1" applyFont="1" applyFill="1" applyBorder="1"/>
    <xf numFmtId="1" fontId="4" fillId="0" borderId="11" xfId="4" applyNumberFormat="1" applyFont="1" applyFill="1" applyBorder="1" applyAlignment="1">
      <alignment horizontal="center"/>
    </xf>
    <xf numFmtId="1" fontId="4" fillId="0" borderId="12" xfId="4" applyNumberFormat="1" applyFont="1" applyFill="1" applyBorder="1" applyAlignment="1">
      <alignment horizontal="center"/>
    </xf>
    <xf numFmtId="1" fontId="4" fillId="0" borderId="0" xfId="3" applyNumberFormat="1" applyFont="1" applyFill="1" applyBorder="1"/>
    <xf numFmtId="0" fontId="5" fillId="0" borderId="0" xfId="4" applyFont="1" applyFill="1"/>
    <xf numFmtId="1" fontId="4" fillId="0" borderId="0" xfId="3" applyNumberFormat="1" applyFont="1" applyFill="1"/>
    <xf numFmtId="1" fontId="4" fillId="0" borderId="0" xfId="4" applyNumberFormat="1" applyFont="1" applyFill="1" applyAlignment="1" applyProtection="1">
      <alignment horizontal="left"/>
    </xf>
    <xf numFmtId="164" fontId="4" fillId="0" borderId="0" xfId="5" applyNumberFormat="1" applyFont="1" applyFill="1"/>
    <xf numFmtId="0" fontId="4" fillId="0" borderId="13" xfId="0" applyFont="1" applyFill="1" applyBorder="1"/>
    <xf numFmtId="0" fontId="4" fillId="0" borderId="7" xfId="4" applyFont="1" applyFill="1" applyBorder="1" applyAlignment="1" applyProtection="1">
      <alignment horizontal="center"/>
    </xf>
    <xf numFmtId="167" fontId="4" fillId="0" borderId="13" xfId="5" applyNumberFormat="1" applyFont="1" applyFill="1" applyBorder="1" applyAlignment="1">
      <alignment horizontal="center"/>
    </xf>
    <xf numFmtId="166" fontId="4" fillId="0" borderId="14" xfId="1" applyNumberFormat="1" applyFont="1" applyFill="1" applyBorder="1"/>
    <xf numFmtId="0" fontId="4" fillId="0" borderId="10" xfId="0" applyFont="1" applyFill="1" applyBorder="1" applyAlignment="1"/>
    <xf numFmtId="0" fontId="4" fillId="0" borderId="4" xfId="4" applyFont="1" applyFill="1" applyBorder="1" applyAlignment="1"/>
    <xf numFmtId="0" fontId="4" fillId="0" borderId="3" xfId="4" quotePrefix="1" applyFont="1" applyFill="1" applyBorder="1" applyAlignment="1" applyProtection="1">
      <alignment horizontal="center"/>
    </xf>
    <xf numFmtId="0" fontId="4" fillId="0" borderId="3" xfId="4" quotePrefix="1" applyFont="1" applyFill="1" applyBorder="1" applyAlignment="1">
      <alignment horizontal="center"/>
    </xf>
    <xf numFmtId="166" fontId="4" fillId="0" borderId="3" xfId="1" applyNumberFormat="1" applyFont="1" applyFill="1" applyBorder="1" applyAlignment="1" applyProtection="1">
      <alignment horizontal="left"/>
    </xf>
    <xf numFmtId="1" fontId="4" fillId="0" borderId="15" xfId="4" applyNumberFormat="1" applyFont="1" applyFill="1" applyBorder="1" applyAlignment="1">
      <alignment horizontal="center"/>
    </xf>
    <xf numFmtId="0" fontId="4" fillId="0" borderId="16" xfId="4" applyFont="1" applyFill="1" applyBorder="1" applyAlignment="1" applyProtection="1">
      <alignment horizontal="center"/>
    </xf>
    <xf numFmtId="1" fontId="7" fillId="0" borderId="16" xfId="4" applyNumberFormat="1" applyFont="1" applyFill="1" applyBorder="1"/>
    <xf numFmtId="1" fontId="4" fillId="0" borderId="16" xfId="4" applyNumberFormat="1" applyFont="1" applyFill="1" applyBorder="1"/>
    <xf numFmtId="1" fontId="4" fillId="0" borderId="14" xfId="4" applyNumberFormat="1" applyFont="1" applyFill="1" applyBorder="1"/>
    <xf numFmtId="0" fontId="4" fillId="0" borderId="17" xfId="4" applyFont="1" applyFill="1" applyBorder="1"/>
    <xf numFmtId="0" fontId="4" fillId="0" borderId="3" xfId="4" applyFont="1" applyFill="1" applyBorder="1" applyAlignment="1" applyProtection="1">
      <alignment horizontal="left" wrapText="1"/>
    </xf>
    <xf numFmtId="43" fontId="4" fillId="0" borderId="3" xfId="4" applyNumberFormat="1" applyFont="1" applyFill="1" applyBorder="1" applyAlignment="1" applyProtection="1">
      <alignment horizontal="left"/>
    </xf>
    <xf numFmtId="0" fontId="4" fillId="0" borderId="2" xfId="4" applyFont="1" applyFill="1" applyBorder="1" applyAlignment="1" applyProtection="1">
      <alignment horizontal="center" wrapText="1"/>
    </xf>
    <xf numFmtId="166" fontId="4" fillId="0" borderId="3" xfId="4" applyNumberFormat="1" applyFont="1" applyFill="1" applyBorder="1" applyAlignment="1" applyProtection="1">
      <alignment horizontal="center"/>
    </xf>
    <xf numFmtId="0" fontId="4" fillId="0" borderId="8" xfId="4" applyFont="1" applyFill="1" applyBorder="1"/>
    <xf numFmtId="43" fontId="4" fillId="0" borderId="14" xfId="1" applyFont="1" applyFill="1" applyBorder="1"/>
    <xf numFmtId="166" fontId="4" fillId="0" borderId="0" xfId="1" applyNumberFormat="1" applyFont="1" applyFill="1" applyBorder="1"/>
    <xf numFmtId="166" fontId="4" fillId="0" borderId="3" xfId="1" applyNumberFormat="1" applyFont="1" applyFill="1" applyBorder="1" applyAlignment="1" applyProtection="1">
      <alignment horizontal="left" wrapText="1"/>
    </xf>
    <xf numFmtId="164" fontId="4" fillId="0" borderId="7" xfId="5" applyNumberFormat="1" applyFont="1" applyFill="1" applyBorder="1" applyAlignment="1" applyProtection="1">
      <alignment horizontal="right"/>
    </xf>
    <xf numFmtId="43" fontId="4" fillId="0" borderId="18" xfId="1" quotePrefix="1" applyFont="1" applyFill="1" applyBorder="1" applyAlignment="1">
      <alignment horizontal="center"/>
    </xf>
    <xf numFmtId="43" fontId="4" fillId="0" borderId="19" xfId="1" quotePrefix="1" applyFont="1" applyFill="1" applyBorder="1" applyAlignment="1">
      <alignment horizontal="center"/>
    </xf>
    <xf numFmtId="1" fontId="4" fillId="0" borderId="20" xfId="4" applyNumberFormat="1" applyFont="1" applyFill="1" applyBorder="1"/>
    <xf numFmtId="1" fontId="4" fillId="0" borderId="13" xfId="4" applyNumberFormat="1" applyFont="1" applyFill="1" applyBorder="1"/>
    <xf numFmtId="1" fontId="4" fillId="0" borderId="21" xfId="4" applyNumberFormat="1" applyFont="1" applyFill="1" applyBorder="1"/>
    <xf numFmtId="1" fontId="4" fillId="0" borderId="22" xfId="4" applyNumberFormat="1" applyFont="1" applyFill="1" applyBorder="1"/>
    <xf numFmtId="167" fontId="4" fillId="0" borderId="13" xfId="5" applyNumberFormat="1" applyFont="1" applyFill="1" applyBorder="1"/>
    <xf numFmtId="0" fontId="4" fillId="0" borderId="13" xfId="4" applyFont="1" applyFill="1" applyBorder="1"/>
    <xf numFmtId="0" fontId="4" fillId="0" borderId="22" xfId="4" applyFont="1" applyFill="1" applyBorder="1"/>
    <xf numFmtId="0" fontId="4" fillId="0" borderId="23" xfId="4" applyFont="1" applyFill="1" applyBorder="1" applyAlignment="1" applyProtection="1">
      <alignment horizontal="center"/>
    </xf>
    <xf numFmtId="166" fontId="4" fillId="0" borderId="6" xfId="4" applyNumberFormat="1" applyFont="1" applyFill="1" applyBorder="1" applyAlignment="1" applyProtection="1">
      <alignment horizontal="right"/>
    </xf>
    <xf numFmtId="166" fontId="4" fillId="0" borderId="6" xfId="4" applyNumberFormat="1" applyFont="1" applyFill="1" applyBorder="1" applyAlignment="1" applyProtection="1">
      <alignment horizontal="left"/>
    </xf>
    <xf numFmtId="166" fontId="4" fillId="0" borderId="6" xfId="4" applyNumberFormat="1" applyFont="1" applyFill="1" applyBorder="1"/>
    <xf numFmtId="166" fontId="4" fillId="0" borderId="6" xfId="1" applyNumberFormat="1" applyFont="1" applyFill="1" applyBorder="1" applyAlignment="1" applyProtection="1">
      <alignment horizontal="right"/>
    </xf>
    <xf numFmtId="0" fontId="4" fillId="0" borderId="6" xfId="4" applyFont="1" applyFill="1" applyBorder="1"/>
    <xf numFmtId="0" fontId="4" fillId="0" borderId="6" xfId="4" applyFont="1" applyFill="1" applyBorder="1" applyAlignment="1" applyProtection="1">
      <alignment horizontal="left"/>
    </xf>
    <xf numFmtId="43" fontId="4" fillId="0" borderId="6" xfId="4" applyNumberFormat="1" applyFont="1" applyFill="1" applyBorder="1" applyAlignment="1" applyProtection="1">
      <alignment horizontal="right"/>
    </xf>
    <xf numFmtId="164" fontId="4" fillId="0" borderId="23" xfId="5" applyNumberFormat="1" applyFont="1" applyFill="1" applyBorder="1"/>
    <xf numFmtId="1" fontId="4" fillId="0" borderId="18" xfId="1" applyNumberFormat="1" applyFont="1" applyFill="1" applyBorder="1" applyAlignment="1">
      <alignment horizontal="center"/>
    </xf>
    <xf numFmtId="0" fontId="4" fillId="0" borderId="24" xfId="4" applyFont="1" applyFill="1" applyBorder="1" applyAlignment="1" applyProtection="1">
      <alignment horizontal="center" wrapText="1"/>
    </xf>
    <xf numFmtId="1" fontId="4" fillId="0" borderId="3" xfId="4" applyNumberFormat="1" applyFont="1" applyFill="1" applyBorder="1" applyAlignment="1">
      <alignment horizontal="center"/>
    </xf>
    <xf numFmtId="168" fontId="4" fillId="0" borderId="6" xfId="4" quotePrefix="1" applyNumberFormat="1" applyFont="1" applyFill="1" applyBorder="1" applyAlignment="1" applyProtection="1">
      <alignment horizontal="center"/>
    </xf>
    <xf numFmtId="1" fontId="4" fillId="0" borderId="6" xfId="4" quotePrefix="1" applyNumberFormat="1" applyFont="1" applyFill="1" applyBorder="1" applyAlignment="1">
      <alignment horizontal="center"/>
    </xf>
    <xf numFmtId="0" fontId="4" fillId="0" borderId="9" xfId="4" applyFont="1" applyFill="1" applyBorder="1" applyAlignment="1"/>
    <xf numFmtId="1" fontId="4" fillId="0" borderId="4" xfId="4" applyNumberFormat="1" applyFont="1" applyFill="1" applyBorder="1" applyAlignment="1">
      <alignment vertical="center" wrapText="1"/>
    </xf>
    <xf numFmtId="166" fontId="4" fillId="0" borderId="3" xfId="4" applyNumberFormat="1" applyFont="1" applyFill="1" applyBorder="1" applyAlignment="1">
      <alignment vertical="center" wrapText="1"/>
    </xf>
    <xf numFmtId="1" fontId="4" fillId="0" borderId="0" xfId="4" applyNumberFormat="1" applyFont="1" applyFill="1" applyAlignment="1">
      <alignment vertical="center" wrapText="1"/>
    </xf>
    <xf numFmtId="167" fontId="4" fillId="0" borderId="4" xfId="5" applyNumberFormat="1" applyFont="1" applyFill="1" applyBorder="1" applyAlignment="1">
      <alignment horizontal="center" vertical="center" wrapText="1"/>
    </xf>
    <xf numFmtId="167" fontId="4" fillId="0" borderId="13" xfId="5" applyNumberFormat="1" applyFont="1" applyFill="1" applyBorder="1" applyAlignment="1">
      <alignment horizontal="center" vertical="center" wrapText="1"/>
    </xf>
    <xf numFmtId="0" fontId="4" fillId="0" borderId="20" xfId="4" applyFont="1" applyFill="1" applyBorder="1" applyAlignment="1">
      <alignment horizontal="center"/>
    </xf>
    <xf numFmtId="0" fontId="4" fillId="0" borderId="13" xfId="4" applyFont="1" applyFill="1" applyBorder="1" applyAlignment="1">
      <alignment horizontal="center"/>
    </xf>
    <xf numFmtId="0" fontId="4" fillId="0" borderId="21" xfId="4" applyFont="1" applyFill="1" applyBorder="1" applyAlignment="1">
      <alignment horizontal="center"/>
    </xf>
    <xf numFmtId="1" fontId="7" fillId="0" borderId="10" xfId="4" applyNumberFormat="1" applyFont="1" applyFill="1" applyBorder="1"/>
    <xf numFmtId="1" fontId="7" fillId="0" borderId="25" xfId="4" applyNumberFormat="1" applyFont="1" applyFill="1" applyBorder="1"/>
    <xf numFmtId="1" fontId="4" fillId="0" borderId="2" xfId="4" applyNumberFormat="1" applyFont="1" applyFill="1" applyBorder="1"/>
    <xf numFmtId="1" fontId="4" fillId="0" borderId="24" xfId="4" applyNumberFormat="1" applyFont="1" applyFill="1" applyBorder="1"/>
    <xf numFmtId="166" fontId="4" fillId="0" borderId="6" xfId="1" applyNumberFormat="1" applyFont="1" applyFill="1" applyBorder="1"/>
    <xf numFmtId="166" fontId="4" fillId="0" borderId="6" xfId="4" applyNumberFormat="1" applyFont="1" applyFill="1" applyBorder="1" applyAlignment="1">
      <alignment vertical="center" wrapText="1"/>
    </xf>
    <xf numFmtId="1" fontId="4" fillId="0" borderId="23" xfId="4" applyNumberFormat="1" applyFont="1" applyFill="1" applyBorder="1"/>
    <xf numFmtId="165" fontId="4" fillId="0" borderId="0" xfId="4" applyNumberFormat="1" applyFont="1" applyFill="1" applyBorder="1"/>
    <xf numFmtId="1" fontId="6" fillId="0" borderId="12" xfId="4" applyNumberFormat="1" applyFont="1" applyFill="1" applyBorder="1" applyAlignment="1">
      <alignment horizontal="center"/>
    </xf>
    <xf numFmtId="43" fontId="6" fillId="0" borderId="18" xfId="1" quotePrefix="1" applyFont="1" applyFill="1" applyBorder="1" applyAlignment="1">
      <alignment horizontal="center"/>
    </xf>
    <xf numFmtId="0" fontId="4" fillId="0" borderId="5" xfId="4" applyFont="1" applyFill="1" applyBorder="1" applyAlignment="1">
      <alignment wrapText="1"/>
    </xf>
    <xf numFmtId="166" fontId="6" fillId="0" borderId="3" xfId="4" applyNumberFormat="1" applyFont="1" applyFill="1" applyBorder="1"/>
    <xf numFmtId="166" fontId="6" fillId="0" borderId="3" xfId="1" applyNumberFormat="1" applyFont="1" applyFill="1" applyBorder="1"/>
    <xf numFmtId="1" fontId="6" fillId="0" borderId="7" xfId="4" applyNumberFormat="1" applyFont="1" applyFill="1" applyBorder="1"/>
    <xf numFmtId="0" fontId="4" fillId="0" borderId="0" xfId="0" applyFont="1"/>
    <xf numFmtId="166" fontId="4" fillId="0" borderId="16" xfId="4" applyNumberFormat="1" applyFont="1" applyFill="1" applyBorder="1"/>
    <xf numFmtId="166" fontId="4" fillId="0" borderId="16" xfId="1" applyNumberFormat="1" applyFont="1" applyFill="1" applyBorder="1"/>
    <xf numFmtId="166" fontId="4" fillId="0" borderId="16" xfId="4" applyNumberFormat="1" applyFont="1" applyFill="1" applyBorder="1" applyAlignment="1">
      <alignment vertical="center" wrapText="1"/>
    </xf>
    <xf numFmtId="1" fontId="4" fillId="0" borderId="26" xfId="4" applyNumberFormat="1" applyFont="1" applyFill="1" applyBorder="1"/>
    <xf numFmtId="0" fontId="4" fillId="0" borderId="27" xfId="4" applyFont="1" applyFill="1" applyBorder="1"/>
    <xf numFmtId="0" fontId="4" fillId="0" borderId="0" xfId="4" applyFont="1" applyFill="1" applyBorder="1" applyAlignment="1">
      <alignment wrapText="1"/>
    </xf>
    <xf numFmtId="0" fontId="4" fillId="0" borderId="0" xfId="4" applyFont="1" applyFill="1" applyBorder="1" applyAlignment="1" applyProtection="1">
      <alignment horizontal="left" wrapText="1"/>
    </xf>
    <xf numFmtId="0" fontId="4" fillId="0" borderId="28" xfId="4" applyFont="1" applyFill="1" applyBorder="1" applyAlignment="1" applyProtection="1">
      <alignment horizontal="left"/>
    </xf>
    <xf numFmtId="1" fontId="4" fillId="0" borderId="25" xfId="4" applyNumberFormat="1" applyFont="1" applyFill="1" applyBorder="1"/>
    <xf numFmtId="1" fontId="4" fillId="0" borderId="16" xfId="4" applyNumberFormat="1" applyFont="1" applyFill="1" applyBorder="1" applyAlignment="1">
      <alignment vertical="center" wrapText="1"/>
    </xf>
    <xf numFmtId="1" fontId="4" fillId="0" borderId="29" xfId="4" applyNumberFormat="1" applyFont="1" applyFill="1" applyBorder="1" applyAlignment="1">
      <alignment horizontal="center"/>
    </xf>
    <xf numFmtId="1" fontId="4" fillId="0" borderId="30" xfId="4" applyNumberFormat="1" applyFont="1" applyFill="1" applyBorder="1" applyAlignment="1">
      <alignment horizontal="center"/>
    </xf>
    <xf numFmtId="0" fontId="4" fillId="2" borderId="0" xfId="0" applyFont="1" applyFill="1"/>
    <xf numFmtId="1" fontId="4" fillId="2" borderId="0" xfId="4" applyNumberFormat="1" applyFont="1" applyFill="1"/>
    <xf numFmtId="166" fontId="4" fillId="0" borderId="0" xfId="4" applyNumberFormat="1" applyFont="1" applyFill="1" applyBorder="1" applyAlignment="1" applyProtection="1">
      <alignment horizontal="left"/>
    </xf>
    <xf numFmtId="0" fontId="1" fillId="3" borderId="0" xfId="0" applyFont="1" applyFill="1"/>
    <xf numFmtId="0" fontId="4" fillId="0" borderId="14" xfId="4" applyFont="1" applyFill="1" applyBorder="1" applyAlignment="1" applyProtection="1">
      <alignment horizontal="left"/>
    </xf>
    <xf numFmtId="0" fontId="4" fillId="0" borderId="14" xfId="4" applyFont="1" applyFill="1" applyBorder="1"/>
    <xf numFmtId="0" fontId="4" fillId="0" borderId="14" xfId="4" quotePrefix="1" applyFont="1" applyFill="1" applyBorder="1" applyAlignment="1" applyProtection="1">
      <alignment horizontal="center"/>
    </xf>
    <xf numFmtId="166" fontId="4" fillId="0" borderId="14" xfId="1" applyNumberFormat="1" applyFont="1" applyFill="1" applyBorder="1" applyAlignment="1" applyProtection="1">
      <alignment horizontal="left"/>
    </xf>
    <xf numFmtId="0" fontId="4" fillId="0" borderId="3" xfId="4" applyFont="1" applyFill="1" applyBorder="1" applyAlignment="1"/>
    <xf numFmtId="167" fontId="4" fillId="0" borderId="3" xfId="5" applyNumberFormat="1" applyFont="1" applyFill="1" applyBorder="1" applyAlignment="1">
      <alignment horizontal="center"/>
    </xf>
    <xf numFmtId="167" fontId="4" fillId="0" borderId="3" xfId="5" applyNumberFormat="1" applyFont="1" applyFill="1" applyBorder="1"/>
    <xf numFmtId="166" fontId="4" fillId="0" borderId="0" xfId="4" applyNumberFormat="1" applyFont="1" applyFill="1" applyBorder="1"/>
    <xf numFmtId="0" fontId="6" fillId="0" borderId="3" xfId="4" applyFont="1" applyFill="1" applyBorder="1"/>
    <xf numFmtId="1" fontId="6" fillId="0" borderId="3" xfId="4" applyNumberFormat="1" applyFont="1" applyFill="1" applyBorder="1"/>
    <xf numFmtId="166" fontId="8" fillId="0" borderId="3" xfId="4" applyNumberFormat="1" applyFont="1" applyFill="1" applyBorder="1"/>
    <xf numFmtId="0" fontId="4" fillId="0" borderId="31" xfId="4" applyFont="1" applyFill="1" applyBorder="1" applyAlignment="1" applyProtection="1">
      <alignment horizontal="center"/>
    </xf>
    <xf numFmtId="0" fontId="4" fillId="0" borderId="14" xfId="4" applyFont="1" applyFill="1" applyBorder="1" applyAlignment="1" applyProtection="1">
      <alignment horizontal="center"/>
    </xf>
    <xf numFmtId="166" fontId="4" fillId="0" borderId="14" xfId="4" applyNumberFormat="1" applyFont="1" applyFill="1" applyBorder="1" applyAlignment="1" applyProtection="1">
      <alignment horizontal="left"/>
    </xf>
    <xf numFmtId="166" fontId="4" fillId="0" borderId="14" xfId="4" applyNumberFormat="1" applyFont="1" applyFill="1" applyBorder="1" applyAlignment="1" applyProtection="1"/>
    <xf numFmtId="166" fontId="4" fillId="0" borderId="14" xfId="1" applyNumberFormat="1" applyFont="1" applyFill="1" applyBorder="1" applyAlignment="1"/>
    <xf numFmtId="166" fontId="4" fillId="0" borderId="32" xfId="4" applyNumberFormat="1" applyFont="1" applyFill="1" applyBorder="1" applyAlignment="1" applyProtection="1">
      <alignment horizontal="right"/>
    </xf>
    <xf numFmtId="0" fontId="6" fillId="0" borderId="3" xfId="4" applyFont="1" applyFill="1" applyBorder="1" applyAlignment="1"/>
    <xf numFmtId="0" fontId="6" fillId="0" borderId="3" xfId="4" applyFont="1" applyFill="1" applyBorder="1" applyAlignment="1">
      <alignment horizontal="center"/>
    </xf>
    <xf numFmtId="0" fontId="6" fillId="0" borderId="2" xfId="4" applyFont="1" applyFill="1" applyBorder="1" applyAlignment="1"/>
    <xf numFmtId="0" fontId="4" fillId="0" borderId="2" xfId="0" applyFont="1" applyFill="1" applyBorder="1" applyAlignment="1"/>
    <xf numFmtId="0" fontId="4" fillId="0" borderId="24" xfId="0" applyFont="1" applyFill="1" applyBorder="1" applyAlignment="1"/>
    <xf numFmtId="0" fontId="4" fillId="0" borderId="6" xfId="4" applyFont="1" applyFill="1" applyBorder="1" applyAlignment="1"/>
    <xf numFmtId="167" fontId="4" fillId="0" borderId="6" xfId="5" applyNumberFormat="1" applyFont="1" applyFill="1" applyBorder="1" applyAlignment="1">
      <alignment horizontal="center"/>
    </xf>
    <xf numFmtId="166" fontId="4" fillId="0" borderId="7" xfId="4" applyNumberFormat="1" applyFont="1" applyFill="1" applyBorder="1" applyAlignment="1" applyProtection="1">
      <alignment horizontal="right"/>
    </xf>
    <xf numFmtId="0" fontId="6" fillId="0" borderId="7" xfId="4" applyFont="1" applyFill="1" applyBorder="1"/>
    <xf numFmtId="167" fontId="4" fillId="0" borderId="7" xfId="5" applyNumberFormat="1" applyFont="1" applyFill="1" applyBorder="1" applyAlignment="1">
      <alignment horizontal="center"/>
    </xf>
    <xf numFmtId="167" fontId="4" fillId="0" borderId="23" xfId="5" applyNumberFormat="1" applyFont="1" applyFill="1" applyBorder="1" applyAlignment="1">
      <alignment horizontal="center"/>
    </xf>
    <xf numFmtId="1" fontId="4" fillId="0" borderId="0" xfId="4" applyNumberFormat="1" applyFont="1" applyFill="1" applyBorder="1" applyAlignment="1">
      <alignment horizontal="center"/>
    </xf>
    <xf numFmtId="43" fontId="4" fillId="0" borderId="0" xfId="1" quotePrefix="1" applyFont="1" applyFill="1" applyBorder="1" applyAlignment="1">
      <alignment horizontal="center"/>
    </xf>
    <xf numFmtId="1" fontId="4" fillId="0" borderId="14" xfId="1" applyNumberFormat="1" applyFont="1" applyFill="1" applyBorder="1"/>
    <xf numFmtId="166" fontId="4" fillId="0" borderId="14" xfId="4" applyNumberFormat="1" applyFont="1" applyFill="1" applyBorder="1" applyAlignment="1" applyProtection="1">
      <alignment horizontal="right"/>
    </xf>
    <xf numFmtId="1" fontId="4" fillId="0" borderId="14" xfId="4" applyNumberFormat="1" applyFont="1" applyFill="1" applyBorder="1" applyAlignment="1" applyProtection="1">
      <alignment horizontal="right"/>
    </xf>
    <xf numFmtId="43" fontId="4" fillId="0" borderId="14" xfId="4" applyNumberFormat="1" applyFont="1" applyFill="1" applyBorder="1" applyAlignment="1" applyProtection="1">
      <alignment horizontal="right"/>
    </xf>
    <xf numFmtId="43" fontId="4" fillId="0" borderId="14" xfId="4" applyNumberFormat="1" applyFont="1" applyFill="1" applyBorder="1"/>
    <xf numFmtId="164" fontId="4" fillId="0" borderId="32" xfId="4" applyNumberFormat="1" applyFont="1" applyFill="1" applyBorder="1" applyAlignment="1" applyProtection="1">
      <alignment horizontal="right"/>
    </xf>
    <xf numFmtId="0" fontId="4" fillId="0" borderId="32" xfId="4" applyFont="1" applyFill="1" applyBorder="1" applyAlignment="1" applyProtection="1">
      <alignment horizontal="center"/>
    </xf>
    <xf numFmtId="1" fontId="4" fillId="0" borderId="31" xfId="4" applyNumberFormat="1" applyFont="1" applyFill="1" applyBorder="1"/>
    <xf numFmtId="166" fontId="4" fillId="0" borderId="14" xfId="4" applyNumberFormat="1" applyFont="1" applyFill="1" applyBorder="1"/>
    <xf numFmtId="166" fontId="4" fillId="0" borderId="14" xfId="4" applyNumberFormat="1" applyFont="1" applyFill="1" applyBorder="1" applyAlignment="1">
      <alignment vertical="center" wrapText="1"/>
    </xf>
    <xf numFmtId="1" fontId="4" fillId="0" borderId="32" xfId="4" applyNumberFormat="1" applyFont="1" applyFill="1" applyBorder="1"/>
    <xf numFmtId="43" fontId="4" fillId="0" borderId="0" xfId="4" applyNumberFormat="1" applyFont="1" applyFill="1"/>
    <xf numFmtId="1" fontId="4" fillId="3" borderId="0" xfId="4" applyNumberFormat="1" applyFont="1" applyFill="1" applyBorder="1"/>
    <xf numFmtId="166" fontId="4" fillId="0" borderId="0" xfId="4" applyNumberFormat="1" applyFont="1" applyFill="1"/>
    <xf numFmtId="3" fontId="4" fillId="0" borderId="7" xfId="4" applyNumberFormat="1" applyFont="1" applyFill="1" applyBorder="1" applyAlignment="1" applyProtection="1">
      <alignment horizontal="right"/>
    </xf>
    <xf numFmtId="3" fontId="4" fillId="0" borderId="3" xfId="4" applyNumberFormat="1" applyFont="1" applyFill="1" applyBorder="1" applyAlignment="1" applyProtection="1">
      <alignment horizontal="right"/>
    </xf>
    <xf numFmtId="3" fontId="4" fillId="0" borderId="3" xfId="4" applyNumberFormat="1" applyFont="1" applyFill="1" applyBorder="1" applyAlignment="1">
      <alignment horizontal="right"/>
    </xf>
    <xf numFmtId="3" fontId="4" fillId="0" borderId="3" xfId="1" applyNumberFormat="1" applyFont="1" applyFill="1" applyBorder="1" applyAlignment="1">
      <alignment horizontal="right"/>
    </xf>
    <xf numFmtId="1" fontId="4" fillId="3" borderId="0" xfId="4" applyNumberFormat="1" applyFont="1" applyFill="1"/>
    <xf numFmtId="166" fontId="4" fillId="3" borderId="14" xfId="4" applyNumberFormat="1" applyFont="1" applyFill="1" applyBorder="1"/>
    <xf numFmtId="1" fontId="4" fillId="3" borderId="16" xfId="4" applyNumberFormat="1" applyFont="1" applyFill="1" applyBorder="1"/>
    <xf numFmtId="1" fontId="4" fillId="0" borderId="33" xfId="4" applyNumberFormat="1" applyFont="1" applyFill="1" applyBorder="1"/>
    <xf numFmtId="0" fontId="4" fillId="0" borderId="0" xfId="4" applyFont="1" applyFill="1" applyAlignment="1">
      <alignment horizontal="left"/>
    </xf>
    <xf numFmtId="0" fontId="4" fillId="0" borderId="20" xfId="0" applyFont="1" applyFill="1" applyBorder="1" applyAlignment="1"/>
    <xf numFmtId="0" fontId="4" fillId="0" borderId="13" xfId="4" applyFont="1" applyFill="1" applyBorder="1" applyAlignment="1"/>
    <xf numFmtId="0" fontId="4" fillId="0" borderId="22" xfId="4" applyFont="1" applyFill="1" applyBorder="1" applyAlignment="1"/>
    <xf numFmtId="0" fontId="4" fillId="0" borderId="33" xfId="4" applyFont="1" applyFill="1" applyBorder="1" applyAlignment="1">
      <alignment horizontal="center"/>
    </xf>
    <xf numFmtId="9" fontId="4" fillId="0" borderId="13" xfId="5" applyFont="1" applyFill="1" applyBorder="1" applyAlignment="1">
      <alignment horizontal="center"/>
    </xf>
    <xf numFmtId="169" fontId="4" fillId="0" borderId="34" xfId="5" applyNumberFormat="1" applyFont="1" applyFill="1" applyBorder="1" applyAlignment="1">
      <alignment horizontal="center"/>
    </xf>
    <xf numFmtId="169" fontId="4" fillId="0" borderId="22" xfId="4" applyNumberFormat="1" applyFont="1" applyFill="1" applyBorder="1"/>
    <xf numFmtId="169" fontId="4" fillId="0" borderId="0" xfId="4" applyNumberFormat="1" applyFont="1" applyFill="1"/>
    <xf numFmtId="169" fontId="4" fillId="0" borderId="20" xfId="0" applyNumberFormat="1" applyFont="1" applyFill="1" applyBorder="1"/>
    <xf numFmtId="169" fontId="4" fillId="0" borderId="13" xfId="0" applyNumberFormat="1" applyFont="1" applyFill="1" applyBorder="1"/>
    <xf numFmtId="169" fontId="4" fillId="0" borderId="13" xfId="4" applyNumberFormat="1" applyFont="1" applyFill="1" applyBorder="1"/>
    <xf numFmtId="0" fontId="4" fillId="0" borderId="0" xfId="4" applyFont="1" applyFill="1" applyAlignment="1" applyProtection="1">
      <alignment horizontal="left"/>
    </xf>
    <xf numFmtId="0" fontId="4" fillId="0" borderId="0" xfId="3" applyNumberFormat="1" applyFont="1" applyFill="1" applyBorder="1" applyAlignment="1">
      <alignment horizontal="left"/>
    </xf>
    <xf numFmtId="1" fontId="4" fillId="0" borderId="35" xfId="4" applyNumberFormat="1" applyFont="1" applyFill="1" applyBorder="1"/>
    <xf numFmtId="1" fontId="4" fillId="0" borderId="34" xfId="4" applyNumberFormat="1" applyFont="1" applyFill="1" applyBorder="1"/>
    <xf numFmtId="0" fontId="4" fillId="0" borderId="35" xfId="4" applyFont="1" applyFill="1" applyBorder="1" applyAlignment="1" applyProtection="1">
      <alignment horizontal="center"/>
    </xf>
    <xf numFmtId="0" fontId="4" fillId="0" borderId="34" xfId="4" applyFont="1" applyFill="1" applyBorder="1" applyAlignment="1" applyProtection="1">
      <alignment horizontal="center"/>
    </xf>
    <xf numFmtId="0" fontId="4" fillId="0" borderId="34" xfId="4" quotePrefix="1" applyFont="1" applyFill="1" applyBorder="1" applyAlignment="1" applyProtection="1">
      <alignment horizontal="center"/>
    </xf>
    <xf numFmtId="0" fontId="4" fillId="0" borderId="34" xfId="4" applyFont="1" applyFill="1" applyBorder="1" applyAlignment="1" applyProtection="1">
      <alignment horizontal="left"/>
    </xf>
    <xf numFmtId="43" fontId="4" fillId="0" borderId="34" xfId="4" applyNumberFormat="1" applyFont="1" applyFill="1" applyBorder="1" applyAlignment="1" applyProtection="1">
      <alignment horizontal="left"/>
    </xf>
    <xf numFmtId="0" fontId="4" fillId="2" borderId="0" xfId="3" applyFont="1" applyFill="1" applyBorder="1" applyAlignment="1">
      <alignment horizontal="left"/>
    </xf>
    <xf numFmtId="0" fontId="4" fillId="2" borderId="0" xfId="3" applyNumberFormat="1" applyFont="1" applyFill="1" applyBorder="1" applyAlignment="1">
      <alignment horizontal="left"/>
    </xf>
    <xf numFmtId="0" fontId="4" fillId="0" borderId="33" xfId="4" applyFont="1" applyFill="1" applyBorder="1" applyAlignment="1" applyProtection="1">
      <alignment horizontal="center"/>
    </xf>
    <xf numFmtId="1" fontId="4" fillId="0" borderId="36" xfId="4" applyNumberFormat="1" applyFont="1" applyFill="1" applyBorder="1" applyAlignment="1">
      <alignment horizontal="center"/>
    </xf>
    <xf numFmtId="166" fontId="4" fillId="0" borderId="36" xfId="1" applyNumberFormat="1" applyFont="1" applyFill="1" applyBorder="1" applyAlignment="1">
      <alignment horizontal="center"/>
    </xf>
    <xf numFmtId="166" fontId="4" fillId="0" borderId="0" xfId="1" applyNumberFormat="1" applyFont="1" applyFill="1"/>
    <xf numFmtId="166" fontId="4" fillId="0" borderId="0" xfId="1" applyNumberFormat="1" applyFont="1" applyFill="1" applyAlignment="1" applyProtection="1">
      <alignment horizontal="left"/>
    </xf>
    <xf numFmtId="166" fontId="4" fillId="0" borderId="8" xfId="1" applyNumberFormat="1" applyFont="1" applyFill="1" applyBorder="1"/>
    <xf numFmtId="166" fontId="4" fillId="0" borderId="28" xfId="1" applyNumberFormat="1" applyFont="1" applyFill="1" applyBorder="1"/>
    <xf numFmtId="166" fontId="4" fillId="0" borderId="17" xfId="1" applyNumberFormat="1" applyFont="1" applyFill="1" applyBorder="1"/>
    <xf numFmtId="166" fontId="4" fillId="0" borderId="5" xfId="1" applyNumberFormat="1" applyFont="1" applyFill="1" applyBorder="1" applyAlignment="1" applyProtection="1">
      <alignment horizontal="left"/>
    </xf>
    <xf numFmtId="166" fontId="4" fillId="0" borderId="5" xfId="1" applyNumberFormat="1" applyFont="1" applyFill="1" applyBorder="1"/>
    <xf numFmtId="166" fontId="4" fillId="0" borderId="0" xfId="1" applyNumberFormat="1" applyFont="1" applyFill="1" applyBorder="1" applyAlignment="1" applyProtection="1">
      <alignment horizontal="left"/>
    </xf>
    <xf numFmtId="166" fontId="11" fillId="0" borderId="0" xfId="1" applyNumberFormat="1" applyFont="1" applyFill="1" applyBorder="1"/>
    <xf numFmtId="166" fontId="11" fillId="0" borderId="0" xfId="1" applyNumberFormat="1" applyFont="1" applyFill="1"/>
    <xf numFmtId="0" fontId="4" fillId="0" borderId="0" xfId="4" applyFont="1" applyFill="1" applyAlignment="1" applyProtection="1">
      <alignment horizontal="center"/>
    </xf>
    <xf numFmtId="43" fontId="8" fillId="0" borderId="0" xfId="4" applyNumberFormat="1" applyFont="1" applyFill="1" applyAlignment="1"/>
    <xf numFmtId="43" fontId="4" fillId="0" borderId="34" xfId="1" applyFont="1" applyFill="1" applyBorder="1" applyAlignment="1" applyProtection="1">
      <alignment horizontal="left"/>
    </xf>
    <xf numFmtId="43" fontId="4" fillId="0" borderId="34" xfId="1" applyFont="1" applyFill="1" applyBorder="1" applyAlignment="1" applyProtection="1">
      <alignment horizontal="right"/>
    </xf>
    <xf numFmtId="43" fontId="4" fillId="0" borderId="34" xfId="1" applyFont="1" applyFill="1" applyBorder="1" applyAlignment="1" applyProtection="1"/>
    <xf numFmtId="43" fontId="4" fillId="0" borderId="34" xfId="1" applyFont="1" applyFill="1" applyBorder="1"/>
    <xf numFmtId="43" fontId="4" fillId="0" borderId="34" xfId="1" applyFont="1" applyFill="1" applyBorder="1" applyAlignment="1"/>
    <xf numFmtId="43" fontId="4" fillId="0" borderId="34" xfId="1" applyFont="1" applyFill="1" applyBorder="1" applyAlignment="1">
      <alignment wrapText="1"/>
    </xf>
    <xf numFmtId="43" fontId="4" fillId="0" borderId="33" xfId="1" applyFont="1" applyFill="1" applyBorder="1"/>
    <xf numFmtId="43" fontId="6" fillId="0" borderId="0" xfId="4" applyNumberFormat="1" applyFont="1" applyFill="1" applyAlignment="1"/>
    <xf numFmtId="166" fontId="4" fillId="2" borderId="35" xfId="1" applyNumberFormat="1" applyFont="1" applyFill="1" applyBorder="1" applyAlignment="1" applyProtection="1">
      <alignment horizontal="center"/>
    </xf>
    <xf numFmtId="166" fontId="4" fillId="2" borderId="34" xfId="1" applyNumberFormat="1" applyFont="1" applyFill="1" applyBorder="1" applyAlignment="1" applyProtection="1">
      <alignment horizontal="center"/>
    </xf>
    <xf numFmtId="166" fontId="4" fillId="2" borderId="34" xfId="1" quotePrefix="1" applyNumberFormat="1" applyFont="1" applyFill="1" applyBorder="1" applyAlignment="1" applyProtection="1">
      <alignment horizontal="center"/>
    </xf>
    <xf numFmtId="166" fontId="4" fillId="2" borderId="37" xfId="1" applyNumberFormat="1" applyFont="1" applyFill="1" applyBorder="1" applyAlignment="1" applyProtection="1">
      <alignment horizontal="center"/>
    </xf>
    <xf numFmtId="0" fontId="4" fillId="2" borderId="34" xfId="1" quotePrefix="1" applyNumberFormat="1" applyFont="1" applyFill="1" applyBorder="1" applyAlignment="1" applyProtection="1">
      <alignment horizontal="center"/>
    </xf>
    <xf numFmtId="0" fontId="2" fillId="0" borderId="0" xfId="2"/>
    <xf numFmtId="43" fontId="2" fillId="0" borderId="0" xfId="1"/>
    <xf numFmtId="43" fontId="2" fillId="0" borderId="0" xfId="2" applyNumberFormat="1"/>
    <xf numFmtId="167" fontId="4" fillId="0" borderId="0" xfId="5" applyNumberFormat="1" applyFont="1" applyFill="1" applyBorder="1" applyAlignment="1">
      <alignment horizontal="center"/>
    </xf>
    <xf numFmtId="1" fontId="4" fillId="0" borderId="0" xfId="0" applyNumberFormat="1" applyFont="1" applyFill="1" applyBorder="1"/>
    <xf numFmtId="0" fontId="4" fillId="0" borderId="33" xfId="4" applyFont="1" applyFill="1" applyBorder="1" applyAlignment="1" applyProtection="1">
      <alignment horizontal="left" wrapText="1"/>
    </xf>
    <xf numFmtId="169" fontId="4" fillId="0" borderId="33" xfId="5" applyNumberFormat="1" applyFont="1" applyFill="1" applyBorder="1" applyAlignment="1">
      <alignment horizontal="center"/>
    </xf>
    <xf numFmtId="166" fontId="4" fillId="0" borderId="0" xfId="1" applyNumberFormat="1" applyFont="1" applyFill="1" applyBorder="1" applyAlignment="1" applyProtection="1">
      <alignment horizontal="right" wrapText="1"/>
    </xf>
    <xf numFmtId="169" fontId="4" fillId="0" borderId="0" xfId="5" applyNumberFormat="1" applyFont="1" applyFill="1" applyBorder="1" applyAlignment="1">
      <alignment horizontal="center"/>
    </xf>
    <xf numFmtId="10" fontId="4" fillId="0" borderId="0" xfId="4" applyNumberFormat="1" applyFont="1" applyFill="1" applyBorder="1" applyAlignment="1" applyProtection="1">
      <alignment horizontal="right"/>
    </xf>
    <xf numFmtId="169" fontId="4" fillId="0" borderId="0" xfId="4" applyNumberFormat="1" applyFont="1" applyFill="1" applyBorder="1"/>
    <xf numFmtId="0" fontId="4" fillId="0" borderId="34" xfId="4" applyFont="1" applyFill="1" applyBorder="1" applyAlignment="1" applyProtection="1">
      <alignment horizontal="right"/>
    </xf>
    <xf numFmtId="164" fontId="4" fillId="0" borderId="33" xfId="5" applyNumberFormat="1" applyFont="1" applyFill="1" applyBorder="1" applyAlignment="1" applyProtection="1">
      <alignment horizontal="right"/>
    </xf>
    <xf numFmtId="167" fontId="4" fillId="0" borderId="22" xfId="5" applyNumberFormat="1" applyFont="1" applyFill="1" applyBorder="1" applyAlignment="1">
      <alignment horizontal="center"/>
    </xf>
    <xf numFmtId="1" fontId="4" fillId="0" borderId="4" xfId="4" applyNumberFormat="1" applyFont="1" applyFill="1" applyBorder="1" applyAlignment="1">
      <alignment wrapText="1"/>
    </xf>
    <xf numFmtId="2" fontId="4" fillId="0" borderId="34" xfId="4" applyNumberFormat="1" applyFont="1" applyFill="1" applyBorder="1"/>
    <xf numFmtId="169" fontId="4" fillId="0" borderId="35" xfId="0" applyNumberFormat="1" applyFont="1" applyFill="1" applyBorder="1"/>
    <xf numFmtId="169" fontId="4" fillId="0" borderId="34" xfId="0" applyNumberFormat="1" applyFont="1" applyFill="1" applyBorder="1"/>
    <xf numFmtId="169" fontId="4" fillId="0" borderId="34" xfId="4" applyNumberFormat="1" applyFont="1" applyFill="1" applyBorder="1"/>
    <xf numFmtId="169" fontId="4" fillId="0" borderId="33" xfId="4" applyNumberFormat="1" applyFont="1" applyFill="1" applyBorder="1"/>
    <xf numFmtId="1" fontId="4" fillId="0" borderId="0" xfId="4" quotePrefix="1" applyNumberFormat="1" applyFont="1" applyFill="1" applyBorder="1"/>
    <xf numFmtId="166" fontId="5" fillId="0" borderId="0" xfId="1" applyNumberFormat="1" applyFont="1" applyFill="1" applyBorder="1"/>
    <xf numFmtId="166" fontId="4" fillId="0" borderId="34" xfId="1" applyNumberFormat="1" applyFont="1" applyFill="1" applyBorder="1" applyAlignment="1" applyProtection="1">
      <alignment horizontal="center"/>
    </xf>
    <xf numFmtId="166" fontId="4" fillId="0" borderId="34" xfId="1" quotePrefix="1" applyNumberFormat="1" applyFont="1" applyFill="1" applyBorder="1" applyAlignment="1" applyProtection="1">
      <alignment horizontal="center"/>
    </xf>
    <xf numFmtId="166" fontId="4" fillId="0" borderId="37" xfId="1" applyNumberFormat="1" applyFont="1" applyFill="1" applyBorder="1" applyAlignment="1" applyProtection="1">
      <alignment horizontal="center"/>
    </xf>
    <xf numFmtId="166" fontId="4" fillId="0" borderId="5" xfId="1" applyNumberFormat="1" applyFont="1" applyFill="1" applyBorder="1" applyAlignment="1">
      <alignment vertical="top"/>
    </xf>
    <xf numFmtId="166" fontId="4" fillId="0" borderId="34" xfId="1" applyNumberFormat="1" applyFont="1" applyFill="1" applyBorder="1" applyAlignment="1">
      <alignment vertical="top"/>
    </xf>
    <xf numFmtId="1" fontId="4" fillId="0" borderId="34" xfId="1" quotePrefix="1" applyNumberFormat="1" applyFont="1" applyFill="1" applyBorder="1" applyAlignment="1" applyProtection="1">
      <alignment horizontal="center"/>
    </xf>
    <xf numFmtId="0" fontId="4" fillId="0" borderId="0" xfId="4" applyFont="1" applyFill="1" applyBorder="1" applyAlignment="1" applyProtection="1">
      <alignment horizontal="center"/>
    </xf>
    <xf numFmtId="166" fontId="12" fillId="0" borderId="0" xfId="1" applyNumberFormat="1" applyFont="1" applyFill="1" applyBorder="1"/>
    <xf numFmtId="166" fontId="13" fillId="0" borderId="0" xfId="1" applyNumberFormat="1" applyFont="1" applyFill="1" applyBorder="1"/>
    <xf numFmtId="166" fontId="4" fillId="0" borderId="34" xfId="1" applyNumberFormat="1" applyFont="1" applyFill="1" applyBorder="1" applyAlignment="1" applyProtection="1">
      <alignment horizontal="left" vertical="top"/>
    </xf>
    <xf numFmtId="166" fontId="4" fillId="0" borderId="34" xfId="1" quotePrefix="1" applyNumberFormat="1" applyFont="1" applyFill="1" applyBorder="1" applyAlignment="1">
      <alignment horizontal="center"/>
    </xf>
    <xf numFmtId="166" fontId="4" fillId="0" borderId="35" xfId="1" applyNumberFormat="1" applyFont="1" applyFill="1" applyBorder="1" applyAlignment="1" applyProtection="1">
      <alignment horizontal="left" vertical="top"/>
    </xf>
    <xf numFmtId="166" fontId="4" fillId="0" borderId="5" xfId="1" applyNumberFormat="1" applyFont="1" applyFill="1" applyBorder="1" applyAlignment="1" applyProtection="1">
      <alignment horizontal="left" vertical="top"/>
    </xf>
    <xf numFmtId="166" fontId="4" fillId="0" borderId="34" xfId="1" applyNumberFormat="1" applyFont="1" applyFill="1" applyBorder="1" applyAlignment="1" applyProtection="1">
      <alignment vertical="top"/>
    </xf>
    <xf numFmtId="166" fontId="4" fillId="0" borderId="34" xfId="1" applyNumberFormat="1" applyFont="1" applyFill="1" applyBorder="1" applyAlignment="1" applyProtection="1">
      <alignment horizontal="right" vertical="top"/>
    </xf>
    <xf numFmtId="166" fontId="4" fillId="0" borderId="0" xfId="1" applyNumberFormat="1" applyFont="1" applyFill="1" applyBorder="1" applyAlignment="1">
      <alignment vertical="top"/>
    </xf>
    <xf numFmtId="10" fontId="4" fillId="0" borderId="34" xfId="5" applyNumberFormat="1" applyFont="1" applyFill="1" applyBorder="1" applyAlignment="1" applyProtection="1">
      <alignment vertical="top"/>
    </xf>
    <xf numFmtId="166" fontId="4" fillId="0" borderId="0" xfId="1" applyNumberFormat="1" applyFont="1" applyFill="1" applyBorder="1" applyAlignment="1" applyProtection="1">
      <alignment horizontal="left" vertical="top"/>
    </xf>
    <xf numFmtId="10" fontId="4" fillId="0" borderId="33" xfId="5" applyNumberFormat="1" applyFont="1" applyFill="1" applyBorder="1" applyAlignment="1" applyProtection="1">
      <alignment vertical="top"/>
    </xf>
    <xf numFmtId="43" fontId="4" fillId="0" borderId="34" xfId="1" applyFont="1" applyFill="1" applyBorder="1" applyAlignment="1" applyProtection="1">
      <alignment horizontal="left" vertical="top"/>
    </xf>
    <xf numFmtId="43" fontId="4" fillId="0" borderId="34" xfId="1" applyNumberFormat="1" applyFont="1" applyFill="1" applyBorder="1" applyAlignment="1" applyProtection="1">
      <alignment horizontal="left" vertical="top"/>
    </xf>
    <xf numFmtId="1" fontId="4" fillId="0" borderId="0" xfId="0" quotePrefix="1" applyNumberFormat="1" applyFont="1" applyFill="1" applyBorder="1"/>
    <xf numFmtId="1" fontId="4" fillId="0" borderId="0" xfId="4" applyNumberFormat="1" applyFont="1" applyFill="1" applyBorder="1" applyAlignment="1" applyProtection="1">
      <alignment horizontal="center"/>
    </xf>
    <xf numFmtId="166" fontId="4" fillId="0" borderId="5" xfId="1" applyNumberFormat="1" applyFont="1" applyFill="1" applyBorder="1" applyAlignment="1" applyProtection="1">
      <alignment horizontal="left" vertical="top" indent="1"/>
    </xf>
    <xf numFmtId="166" fontId="4" fillId="0" borderId="38" xfId="1" applyNumberFormat="1" applyFont="1" applyFill="1" applyBorder="1" applyAlignment="1" applyProtection="1">
      <alignment horizontal="left" vertical="top"/>
    </xf>
    <xf numFmtId="166" fontId="4" fillId="0" borderId="5" xfId="1" quotePrefix="1" applyNumberFormat="1" applyFont="1" applyFill="1" applyBorder="1" applyAlignment="1" applyProtection="1">
      <alignment horizontal="left" vertical="top" indent="1"/>
    </xf>
    <xf numFmtId="166" fontId="4" fillId="0" borderId="39" xfId="1" applyNumberFormat="1" applyFont="1" applyFill="1" applyBorder="1" applyAlignment="1" applyProtection="1">
      <alignment horizontal="left" vertical="top" wrapText="1"/>
    </xf>
    <xf numFmtId="166" fontId="4" fillId="0" borderId="40" xfId="1" applyNumberFormat="1" applyFont="1" applyFill="1" applyBorder="1" applyAlignment="1" applyProtection="1">
      <alignment horizontal="left" vertical="top"/>
    </xf>
    <xf numFmtId="166" fontId="4" fillId="0" borderId="40" xfId="1" applyNumberFormat="1" applyFont="1" applyFill="1" applyBorder="1" applyAlignment="1" applyProtection="1">
      <alignment vertical="top"/>
    </xf>
    <xf numFmtId="166" fontId="4" fillId="0" borderId="39" xfId="1" applyNumberFormat="1" applyFont="1" applyFill="1" applyBorder="1" applyAlignment="1" applyProtection="1">
      <alignment horizontal="left" vertical="top"/>
    </xf>
    <xf numFmtId="166" fontId="4" fillId="0" borderId="40" xfId="1" applyNumberFormat="1" applyFont="1" applyFill="1" applyBorder="1" applyAlignment="1">
      <alignment vertical="top"/>
    </xf>
    <xf numFmtId="166" fontId="4" fillId="0" borderId="40" xfId="1" applyNumberFormat="1" applyFont="1" applyFill="1" applyBorder="1" applyAlignment="1" applyProtection="1">
      <alignment horizontal="right" vertical="top"/>
    </xf>
    <xf numFmtId="166" fontId="4" fillId="0" borderId="41" xfId="1" applyNumberFormat="1" applyFont="1" applyFill="1" applyBorder="1" applyAlignment="1" applyProtection="1">
      <alignment horizontal="left" vertical="top"/>
    </xf>
    <xf numFmtId="10" fontId="4" fillId="0" borderId="38" xfId="5" applyNumberFormat="1" applyFont="1" applyFill="1" applyBorder="1" applyAlignment="1" applyProtection="1">
      <alignment horizontal="right" vertical="top"/>
    </xf>
    <xf numFmtId="166" fontId="4" fillId="0" borderId="27" xfId="1" applyNumberFormat="1" applyFont="1" applyFill="1" applyBorder="1"/>
    <xf numFmtId="166" fontId="4" fillId="0" borderId="34" xfId="1" applyNumberFormat="1" applyFont="1" applyFill="1" applyBorder="1"/>
    <xf numFmtId="166" fontId="4" fillId="0" borderId="33" xfId="1" applyNumberFormat="1" applyFont="1" applyFill="1" applyBorder="1"/>
    <xf numFmtId="166" fontId="4" fillId="0" borderId="42" xfId="1" quotePrefix="1" applyNumberFormat="1" applyFont="1" applyFill="1" applyBorder="1" applyAlignment="1">
      <alignment horizontal="center"/>
    </xf>
    <xf numFmtId="166" fontId="4" fillId="0" borderId="0" xfId="1" applyNumberFormat="1" applyFont="1" applyFill="1" applyAlignment="1">
      <alignment horizontal="right"/>
    </xf>
    <xf numFmtId="166" fontId="4" fillId="0" borderId="43" xfId="1" applyNumberFormat="1" applyFont="1" applyFill="1" applyBorder="1" applyAlignment="1" applyProtection="1">
      <alignment horizontal="left" vertical="top" wrapText="1"/>
    </xf>
    <xf numFmtId="166" fontId="4" fillId="0" borderId="37" xfId="1" applyNumberFormat="1" applyFont="1" applyFill="1" applyBorder="1" applyAlignment="1" applyProtection="1">
      <alignment vertical="top"/>
    </xf>
    <xf numFmtId="166" fontId="4" fillId="0" borderId="43" xfId="1" applyNumberFormat="1" applyFont="1" applyFill="1" applyBorder="1" applyAlignment="1" applyProtection="1">
      <alignment horizontal="left" vertical="top"/>
    </xf>
    <xf numFmtId="166" fontId="4" fillId="0" borderId="27" xfId="1" applyNumberFormat="1" applyFont="1" applyFill="1" applyBorder="1" applyAlignment="1">
      <alignment vertical="top"/>
    </xf>
    <xf numFmtId="166" fontId="4" fillId="0" borderId="34" xfId="1" applyNumberFormat="1" applyFont="1" applyFill="1" applyBorder="1" applyAlignment="1" applyProtection="1">
      <alignment horizontal="left"/>
    </xf>
    <xf numFmtId="166" fontId="4" fillId="0" borderId="13" xfId="1" applyNumberFormat="1" applyFont="1" applyFill="1" applyBorder="1"/>
    <xf numFmtId="166" fontId="4" fillId="0" borderId="0" xfId="1" applyNumberFormat="1" applyFont="1" applyFill="1" applyBorder="1" applyAlignment="1">
      <alignment horizontal="center"/>
    </xf>
    <xf numFmtId="166" fontId="4" fillId="0" borderId="0" xfId="1" quotePrefix="1" applyNumberFormat="1" applyFont="1" applyFill="1" applyBorder="1" applyAlignment="1">
      <alignment horizontal="center"/>
    </xf>
    <xf numFmtId="166" fontId="4" fillId="0" borderId="5" xfId="1" applyNumberFormat="1" applyFont="1" applyFill="1" applyBorder="1" applyAlignment="1" applyProtection="1">
      <alignment vertical="top"/>
    </xf>
    <xf numFmtId="166" fontId="4" fillId="0" borderId="0" xfId="1" applyNumberFormat="1" applyFont="1" applyFill="1" applyBorder="1" applyAlignment="1">
      <alignment horizontal="left"/>
    </xf>
    <xf numFmtId="166" fontId="4" fillId="0" borderId="5" xfId="1" applyNumberFormat="1" applyFont="1" applyFill="1" applyBorder="1" applyAlignment="1">
      <alignment horizontal="left"/>
    </xf>
    <xf numFmtId="166" fontId="4" fillId="0" borderId="8" xfId="1" applyNumberFormat="1" applyFont="1" applyFill="1" applyBorder="1" applyAlignment="1">
      <alignment horizontal="left"/>
    </xf>
    <xf numFmtId="166" fontId="4" fillId="0" borderId="34" xfId="1" quotePrefix="1" applyNumberFormat="1" applyFont="1" applyFill="1" applyBorder="1" applyAlignment="1" applyProtection="1">
      <alignment horizontal="left" vertical="top"/>
    </xf>
    <xf numFmtId="166" fontId="4" fillId="0" borderId="35" xfId="1" quotePrefix="1" applyNumberFormat="1" applyFont="1" applyFill="1" applyBorder="1" applyAlignment="1" applyProtection="1">
      <alignment horizontal="left" vertical="top"/>
    </xf>
    <xf numFmtId="166" fontId="4" fillId="0" borderId="34" xfId="1" quotePrefix="1" applyNumberFormat="1" applyFont="1" applyFill="1" applyBorder="1" applyAlignment="1" applyProtection="1">
      <alignment horizontal="left" vertical="top" wrapText="1"/>
    </xf>
    <xf numFmtId="166" fontId="4" fillId="0" borderId="33" xfId="1" quotePrefix="1" applyNumberFormat="1" applyFont="1" applyFill="1" applyBorder="1" applyAlignment="1" applyProtection="1">
      <alignment horizontal="left" vertical="top" wrapText="1"/>
    </xf>
    <xf numFmtId="166" fontId="4" fillId="0" borderId="44" xfId="1" quotePrefix="1" applyNumberFormat="1" applyFont="1" applyFill="1" applyBorder="1" applyAlignment="1" applyProtection="1">
      <alignment horizontal="left" vertical="top"/>
    </xf>
    <xf numFmtId="166" fontId="4" fillId="0" borderId="40" xfId="1" quotePrefix="1" applyNumberFormat="1" applyFont="1" applyFill="1" applyBorder="1" applyAlignment="1" applyProtection="1">
      <alignment horizontal="left" vertical="top"/>
    </xf>
    <xf numFmtId="166" fontId="4" fillId="0" borderId="40" xfId="1" quotePrefix="1" applyNumberFormat="1" applyFont="1" applyFill="1" applyBorder="1" applyAlignment="1" applyProtection="1">
      <alignment horizontal="left" vertical="top" wrapText="1"/>
    </xf>
    <xf numFmtId="166" fontId="4" fillId="0" borderId="35" xfId="1" applyNumberFormat="1" applyFont="1" applyFill="1" applyBorder="1" applyAlignment="1">
      <alignment horizontal="left"/>
    </xf>
    <xf numFmtId="166" fontId="4" fillId="0" borderId="34" xfId="1" applyNumberFormat="1" applyFont="1" applyFill="1" applyBorder="1" applyAlignment="1">
      <alignment horizontal="left"/>
    </xf>
    <xf numFmtId="166" fontId="4" fillId="0" borderId="33" xfId="1" applyNumberFormat="1" applyFont="1" applyFill="1" applyBorder="1" applyAlignment="1">
      <alignment horizontal="left"/>
    </xf>
    <xf numFmtId="166" fontId="4" fillId="0" borderId="34" xfId="1" quotePrefix="1" applyNumberFormat="1" applyFont="1" applyFill="1" applyBorder="1" applyAlignment="1">
      <alignment horizontal="left" vertical="top"/>
    </xf>
    <xf numFmtId="166" fontId="4" fillId="0" borderId="34" xfId="1" quotePrefix="1" applyNumberFormat="1" applyFont="1" applyFill="1" applyBorder="1" applyAlignment="1">
      <alignment horizontal="left" vertical="top" wrapText="1"/>
    </xf>
    <xf numFmtId="166" fontId="4" fillId="0" borderId="44" xfId="1" applyNumberFormat="1" applyFont="1" applyFill="1" applyBorder="1" applyAlignment="1" applyProtection="1">
      <alignment horizontal="left" vertical="top" wrapText="1"/>
    </xf>
    <xf numFmtId="1" fontId="4" fillId="0" borderId="33" xfId="1" quotePrefix="1" applyNumberFormat="1" applyFont="1" applyFill="1" applyBorder="1" applyAlignment="1" applyProtection="1">
      <alignment horizontal="center"/>
    </xf>
    <xf numFmtId="166" fontId="4" fillId="0" borderId="0" xfId="1" applyNumberFormat="1" applyFont="1" applyFill="1" applyBorder="1" applyAlignment="1" applyProtection="1">
      <alignment horizontal="left" vertical="top" indent="1"/>
    </xf>
    <xf numFmtId="43" fontId="4" fillId="0" borderId="0" xfId="1" applyFont="1" applyFill="1" applyBorder="1" applyAlignment="1" applyProtection="1">
      <alignment horizontal="left" vertical="top"/>
    </xf>
    <xf numFmtId="166" fontId="4" fillId="0" borderId="38" xfId="1" applyNumberFormat="1" applyFont="1" applyFill="1" applyBorder="1" applyAlignment="1">
      <alignment horizontal="left"/>
    </xf>
    <xf numFmtId="166" fontId="4" fillId="0" borderId="8" xfId="1" applyNumberFormat="1" applyFont="1" applyFill="1" applyBorder="1" applyAlignment="1" applyProtection="1">
      <alignment horizontal="left" vertical="top" indent="1"/>
    </xf>
    <xf numFmtId="43" fontId="4" fillId="0" borderId="33" xfId="1" applyFont="1" applyFill="1" applyBorder="1" applyAlignment="1" applyProtection="1">
      <alignment horizontal="left" vertical="top"/>
    </xf>
    <xf numFmtId="166" fontId="4" fillId="0" borderId="34" xfId="1" applyNumberFormat="1" applyFont="1" applyFill="1" applyBorder="1" applyAlignment="1">
      <alignment horizontal="left" vertical="top"/>
    </xf>
    <xf numFmtId="166" fontId="4" fillId="0" borderId="33" xfId="1" applyNumberFormat="1" applyFont="1" applyFill="1" applyBorder="1" applyAlignment="1">
      <alignment horizontal="left" vertical="top"/>
    </xf>
    <xf numFmtId="166" fontId="4" fillId="0" borderId="38" xfId="1" applyNumberFormat="1" applyFont="1" applyFill="1" applyBorder="1" applyAlignment="1">
      <alignment horizontal="left" vertical="top"/>
    </xf>
    <xf numFmtId="166" fontId="4" fillId="0" borderId="5" xfId="1" applyNumberFormat="1" applyFont="1" applyFill="1" applyBorder="1" applyAlignment="1" applyProtection="1">
      <alignment horizontal="left" vertical="top" wrapText="1" indent="1"/>
    </xf>
    <xf numFmtId="166" fontId="5" fillId="0" borderId="34" xfId="1" applyNumberFormat="1" applyFont="1" applyFill="1" applyBorder="1"/>
    <xf numFmtId="166" fontId="5" fillId="0" borderId="33" xfId="1" applyNumberFormat="1" applyFont="1" applyFill="1" applyBorder="1"/>
    <xf numFmtId="166" fontId="4" fillId="0" borderId="35" xfId="1" applyNumberFormat="1" applyFont="1" applyFill="1" applyBorder="1" applyAlignment="1">
      <alignment horizontal="center"/>
    </xf>
    <xf numFmtId="166" fontId="4" fillId="0" borderId="33" xfId="1" applyNumberFormat="1" applyFont="1" applyFill="1" applyBorder="1" applyAlignment="1">
      <alignment horizontal="center"/>
    </xf>
    <xf numFmtId="166" fontId="4" fillId="0" borderId="35" xfId="1" applyNumberFormat="1" applyFont="1" applyFill="1" applyBorder="1" applyAlignment="1">
      <alignment horizontal="center" vertical="top"/>
    </xf>
    <xf numFmtId="166" fontId="4" fillId="0" borderId="33" xfId="1" quotePrefix="1" applyNumberFormat="1" applyFont="1" applyFill="1" applyBorder="1" applyAlignment="1">
      <alignment horizontal="center" vertical="top"/>
    </xf>
    <xf numFmtId="166" fontId="5" fillId="0" borderId="40" xfId="1" applyNumberFormat="1" applyFont="1" applyFill="1" applyBorder="1"/>
    <xf numFmtId="166" fontId="5" fillId="0" borderId="37" xfId="1" applyNumberFormat="1" applyFont="1" applyFill="1" applyBorder="1"/>
    <xf numFmtId="166" fontId="4" fillId="0" borderId="45" xfId="1" applyNumberFormat="1" applyFont="1" applyFill="1" applyBorder="1" applyAlignment="1">
      <alignment vertical="top"/>
    </xf>
    <xf numFmtId="166" fontId="4" fillId="0" borderId="37" xfId="1" applyNumberFormat="1" applyFont="1" applyFill="1" applyBorder="1" applyAlignment="1">
      <alignment vertical="top"/>
    </xf>
    <xf numFmtId="166" fontId="5" fillId="0" borderId="44" xfId="1" applyNumberFormat="1" applyFont="1" applyFill="1" applyBorder="1"/>
    <xf numFmtId="166" fontId="4" fillId="0" borderId="44" xfId="1" applyNumberFormat="1" applyFont="1" applyFill="1" applyBorder="1" applyAlignment="1">
      <alignment vertical="top"/>
    </xf>
    <xf numFmtId="166" fontId="5" fillId="0" borderId="38" xfId="1" applyNumberFormat="1" applyFont="1" applyFill="1" applyBorder="1"/>
    <xf numFmtId="166" fontId="4" fillId="0" borderId="38" xfId="1" applyNumberFormat="1" applyFont="1" applyFill="1" applyBorder="1" applyAlignment="1">
      <alignment vertical="top"/>
    </xf>
    <xf numFmtId="166" fontId="4" fillId="0" borderId="45" xfId="1" applyNumberFormat="1" applyFont="1" applyFill="1" applyBorder="1"/>
    <xf numFmtId="166" fontId="4" fillId="0" borderId="45" xfId="1" quotePrefix="1" applyNumberFormat="1" applyFont="1" applyFill="1" applyBorder="1" applyAlignment="1">
      <alignment vertical="top"/>
    </xf>
    <xf numFmtId="166" fontId="4" fillId="0" borderId="40" xfId="1" quotePrefix="1" applyNumberFormat="1" applyFont="1" applyFill="1" applyBorder="1" applyAlignment="1">
      <alignment vertical="top"/>
    </xf>
    <xf numFmtId="166" fontId="4" fillId="0" borderId="44" xfId="1" quotePrefix="1" applyNumberFormat="1" applyFont="1" applyFill="1" applyBorder="1" applyAlignment="1">
      <alignment vertical="top"/>
    </xf>
    <xf numFmtId="166" fontId="4" fillId="0" borderId="0" xfId="1" applyNumberFormat="1" applyFont="1" applyFill="1" applyBorder="1" applyAlignment="1">
      <alignment horizontal="left" vertical="top"/>
    </xf>
    <xf numFmtId="166" fontId="11" fillId="0" borderId="0" xfId="1" applyNumberFormat="1" applyFont="1" applyFill="1" applyBorder="1" applyAlignment="1">
      <alignment horizontal="left"/>
    </xf>
    <xf numFmtId="166" fontId="4" fillId="0" borderId="0" xfId="1" applyNumberFormat="1" applyFont="1" applyFill="1" applyBorder="1" applyAlignment="1">
      <alignment horizontal="right"/>
    </xf>
    <xf numFmtId="166" fontId="4" fillId="0" borderId="40" xfId="1" applyNumberFormat="1" applyFont="1" applyFill="1" applyBorder="1"/>
    <xf numFmtId="166" fontId="4" fillId="0" borderId="21" xfId="1" applyNumberFormat="1" applyFont="1" applyFill="1" applyBorder="1"/>
    <xf numFmtId="166" fontId="4" fillId="0" borderId="46" xfId="1" quotePrefix="1" applyNumberFormat="1" applyFont="1" applyFill="1" applyBorder="1" applyAlignment="1">
      <alignment horizontal="center"/>
    </xf>
    <xf numFmtId="0" fontId="4" fillId="0" borderId="46" xfId="1" applyNumberFormat="1" applyFont="1" applyFill="1" applyBorder="1" applyAlignment="1" applyProtection="1">
      <alignment horizontal="center"/>
    </xf>
    <xf numFmtId="166" fontId="4" fillId="0" borderId="37" xfId="1" applyNumberFormat="1" applyFont="1" applyFill="1" applyBorder="1"/>
    <xf numFmtId="166" fontId="4" fillId="0" borderId="41" xfId="1" applyNumberFormat="1" applyFont="1" applyFill="1" applyBorder="1"/>
    <xf numFmtId="166" fontId="4" fillId="0" borderId="5" xfId="1" applyNumberFormat="1" applyFont="1" applyFill="1" applyBorder="1" applyAlignment="1">
      <alignment horizontal="left" indent="6"/>
    </xf>
    <xf numFmtId="166" fontId="4" fillId="0" borderId="20" xfId="1" applyNumberFormat="1" applyFont="1" applyFill="1" applyBorder="1"/>
    <xf numFmtId="166" fontId="4" fillId="0" borderId="47" xfId="1" applyNumberFormat="1" applyFont="1" applyFill="1" applyBorder="1"/>
    <xf numFmtId="166" fontId="4" fillId="0" borderId="5" xfId="1" applyNumberFormat="1" applyFont="1" applyFill="1" applyBorder="1" applyAlignment="1">
      <alignment horizontal="left" indent="4"/>
    </xf>
    <xf numFmtId="166" fontId="4" fillId="0" borderId="5" xfId="1" quotePrefix="1" applyNumberFormat="1" applyFont="1" applyFill="1" applyBorder="1" applyAlignment="1">
      <alignment horizontal="left" indent="4"/>
    </xf>
    <xf numFmtId="166" fontId="4" fillId="0" borderId="39" xfId="1" applyNumberFormat="1" applyFont="1" applyFill="1" applyBorder="1" applyAlignment="1">
      <alignment horizontal="left" indent="11"/>
    </xf>
    <xf numFmtId="166" fontId="4" fillId="0" borderId="48" xfId="1" applyNumberFormat="1" applyFont="1" applyFill="1" applyBorder="1"/>
    <xf numFmtId="166" fontId="4" fillId="0" borderId="49" xfId="1" applyNumberFormat="1" applyFont="1" applyFill="1" applyBorder="1"/>
    <xf numFmtId="166" fontId="4" fillId="0" borderId="39" xfId="1" applyNumberFormat="1" applyFont="1" applyFill="1" applyBorder="1" applyAlignment="1">
      <alignment horizontal="left" indent="10"/>
    </xf>
    <xf numFmtId="166" fontId="4" fillId="0" borderId="43" xfId="1" applyNumberFormat="1" applyFont="1" applyFill="1" applyBorder="1" applyAlignment="1">
      <alignment horizontal="left" indent="10"/>
    </xf>
    <xf numFmtId="166" fontId="4" fillId="0" borderId="50" xfId="1" applyNumberFormat="1" applyFont="1" applyFill="1" applyBorder="1"/>
    <xf numFmtId="166" fontId="4" fillId="0" borderId="19" xfId="1" applyNumberFormat="1" applyFont="1" applyFill="1" applyBorder="1"/>
    <xf numFmtId="166" fontId="4" fillId="0" borderId="0" xfId="1" quotePrefix="1" applyNumberFormat="1" applyFont="1" applyFill="1" applyBorder="1" applyAlignment="1">
      <alignment horizontal="right" vertical="top"/>
    </xf>
    <xf numFmtId="166" fontId="4" fillId="0" borderId="0" xfId="1" applyNumberFormat="1" applyFont="1" applyFill="1" applyBorder="1" applyAlignment="1">
      <alignment horizontal="right" vertical="top"/>
    </xf>
    <xf numFmtId="1" fontId="4" fillId="0" borderId="0" xfId="0" applyNumberFormat="1" applyFont="1" applyFill="1" applyBorder="1" applyAlignment="1">
      <alignment vertical="top"/>
    </xf>
    <xf numFmtId="0" fontId="4" fillId="0" borderId="0" xfId="1" applyNumberFormat="1" applyFont="1" applyFill="1" applyBorder="1" applyAlignment="1" applyProtection="1">
      <alignment horizontal="center"/>
    </xf>
    <xf numFmtId="1" fontId="4" fillId="0" borderId="38" xfId="1" quotePrefix="1" applyNumberFormat="1" applyFont="1" applyFill="1" applyBorder="1" applyAlignment="1" applyProtection="1">
      <alignment horizontal="center"/>
    </xf>
    <xf numFmtId="10" fontId="4" fillId="0" borderId="34" xfId="5" applyNumberFormat="1" applyFont="1" applyFill="1" applyBorder="1" applyAlignment="1" applyProtection="1">
      <alignment horizontal="right" vertical="top"/>
    </xf>
    <xf numFmtId="166" fontId="4" fillId="0" borderId="5" xfId="1" applyNumberFormat="1" applyFont="1" applyFill="1" applyBorder="1" applyAlignment="1" applyProtection="1">
      <alignment horizontal="left" vertical="top" indent="3"/>
    </xf>
    <xf numFmtId="166" fontId="4" fillId="0" borderId="44" xfId="1" applyNumberFormat="1" applyFont="1" applyFill="1" applyBorder="1" applyAlignment="1" applyProtection="1">
      <alignment horizontal="center"/>
    </xf>
    <xf numFmtId="166" fontId="4" fillId="0" borderId="41" xfId="1" applyNumberFormat="1" applyFont="1" applyFill="1" applyBorder="1" applyAlignment="1" applyProtection="1">
      <alignment horizontal="left" vertical="top" wrapText="1"/>
    </xf>
    <xf numFmtId="166" fontId="4" fillId="0" borderId="45" xfId="1" applyNumberFormat="1" applyFont="1" applyFill="1" applyBorder="1" applyAlignment="1" applyProtection="1">
      <alignment horizontal="left" vertical="top" wrapText="1"/>
    </xf>
    <xf numFmtId="166" fontId="4" fillId="0" borderId="44" xfId="1" applyNumberFormat="1" applyFont="1" applyFill="1" applyBorder="1" applyAlignment="1" applyProtection="1">
      <alignment horizontal="center" vertical="top"/>
    </xf>
    <xf numFmtId="1" fontId="4" fillId="0" borderId="42" xfId="1" applyNumberFormat="1" applyFont="1" applyFill="1" applyBorder="1" applyAlignment="1" applyProtection="1">
      <alignment horizontal="center"/>
    </xf>
    <xf numFmtId="1" fontId="4" fillId="0" borderId="21" xfId="1" applyNumberFormat="1" applyFont="1" applyFill="1" applyBorder="1" applyAlignment="1" applyProtection="1">
      <alignment horizontal="center"/>
    </xf>
    <xf numFmtId="166" fontId="4" fillId="0" borderId="49" xfId="1" quotePrefix="1" applyNumberFormat="1" applyFont="1" applyFill="1" applyBorder="1" applyAlignment="1">
      <alignment horizontal="center"/>
    </xf>
    <xf numFmtId="1" fontId="4" fillId="0" borderId="49" xfId="1" applyNumberFormat="1" applyFont="1" applyFill="1" applyBorder="1" applyAlignment="1" applyProtection="1">
      <alignment horizontal="center"/>
    </xf>
    <xf numFmtId="166" fontId="4" fillId="0" borderId="40" xfId="1" quotePrefix="1" applyNumberFormat="1" applyFont="1" applyFill="1" applyBorder="1" applyAlignment="1">
      <alignment horizontal="center"/>
    </xf>
    <xf numFmtId="0" fontId="4" fillId="0" borderId="40" xfId="1" applyNumberFormat="1" applyFont="1" applyFill="1" applyBorder="1" applyAlignment="1" applyProtection="1">
      <alignment horizontal="center"/>
    </xf>
    <xf numFmtId="166" fontId="4" fillId="0" borderId="40" xfId="1" applyNumberFormat="1" applyFont="1" applyFill="1" applyBorder="1" applyAlignment="1" applyProtection="1">
      <alignment horizontal="center"/>
    </xf>
    <xf numFmtId="166" fontId="4" fillId="0" borderId="22" xfId="1" applyNumberFormat="1" applyFont="1" applyFill="1" applyBorder="1"/>
    <xf numFmtId="166" fontId="4" fillId="0" borderId="15" xfId="1" applyNumberFormat="1" applyFont="1" applyFill="1" applyBorder="1" applyAlignment="1" applyProtection="1">
      <alignment horizontal="center"/>
    </xf>
    <xf numFmtId="166" fontId="4" fillId="0" borderId="22" xfId="1" applyNumberFormat="1" applyFont="1" applyFill="1" applyBorder="1" applyAlignment="1" applyProtection="1">
      <alignment horizontal="center"/>
    </xf>
    <xf numFmtId="166" fontId="4" fillId="0" borderId="39" xfId="1" applyNumberFormat="1" applyFont="1" applyFill="1" applyBorder="1" applyAlignment="1" applyProtection="1">
      <alignment horizontal="left" vertical="top" indent="1"/>
    </xf>
    <xf numFmtId="1" fontId="4" fillId="0" borderId="35" xfId="0" applyNumberFormat="1" applyFont="1" applyFill="1" applyBorder="1"/>
    <xf numFmtId="1" fontId="4" fillId="0" borderId="34" xfId="0" applyNumberFormat="1" applyFont="1" applyFill="1" applyBorder="1"/>
    <xf numFmtId="1" fontId="4" fillId="0" borderId="33" xfId="0" applyNumberFormat="1" applyFont="1" applyFill="1" applyBorder="1"/>
    <xf numFmtId="166" fontId="4" fillId="0" borderId="37" xfId="1" applyNumberFormat="1" applyFont="1" applyFill="1" applyBorder="1" applyAlignment="1" applyProtection="1">
      <alignment horizontal="center" wrapText="1"/>
    </xf>
    <xf numFmtId="166" fontId="4" fillId="0" borderId="33" xfId="1" quotePrefix="1" applyNumberFormat="1" applyFont="1" applyFill="1" applyBorder="1" applyAlignment="1" applyProtection="1">
      <alignment horizontal="center" wrapText="1"/>
    </xf>
    <xf numFmtId="166" fontId="4" fillId="0" borderId="37" xfId="1" quotePrefix="1" applyNumberFormat="1" applyFont="1" applyFill="1" applyBorder="1" applyAlignment="1" applyProtection="1">
      <alignment horizontal="center" wrapText="1"/>
    </xf>
    <xf numFmtId="166" fontId="4" fillId="0" borderId="0" xfId="1" quotePrefix="1" applyNumberFormat="1" applyFont="1" applyFill="1" applyBorder="1" applyAlignment="1">
      <alignment horizontal="right" vertical="top" wrapText="1"/>
    </xf>
    <xf numFmtId="1" fontId="4" fillId="0" borderId="8" xfId="0" applyNumberFormat="1" applyFont="1" applyFill="1" applyBorder="1" applyAlignment="1">
      <alignment vertical="top" wrapText="1"/>
    </xf>
    <xf numFmtId="170" fontId="4" fillId="0" borderId="33" xfId="0" quotePrefix="1" applyNumberFormat="1" applyFont="1" applyFill="1" applyBorder="1" applyAlignment="1">
      <alignment horizontal="center" vertical="top" wrapText="1"/>
    </xf>
    <xf numFmtId="166" fontId="4" fillId="0" borderId="0" xfId="1" applyNumberFormat="1" applyFont="1" applyFill="1" applyBorder="1" applyAlignment="1">
      <alignment vertical="top" wrapText="1"/>
    </xf>
    <xf numFmtId="170" fontId="4" fillId="0" borderId="0" xfId="0" quotePrefix="1" applyNumberFormat="1" applyFont="1" applyFill="1" applyBorder="1" applyAlignment="1">
      <alignment horizontal="center"/>
    </xf>
    <xf numFmtId="170" fontId="4" fillId="0" borderId="33" xfId="0" quotePrefix="1" applyNumberFormat="1" applyFont="1" applyFill="1" applyBorder="1" applyAlignment="1">
      <alignment horizontal="center" vertical="top"/>
    </xf>
    <xf numFmtId="1" fontId="4" fillId="0" borderId="8" xfId="0" applyNumberFormat="1" applyFont="1" applyFill="1" applyBorder="1" applyAlignment="1">
      <alignment vertical="center" wrapText="1"/>
    </xf>
    <xf numFmtId="1" fontId="4" fillId="0" borderId="0" xfId="0" applyNumberFormat="1" applyFont="1" applyFill="1" applyBorder="1" applyAlignment="1">
      <alignment vertical="top" wrapText="1"/>
    </xf>
    <xf numFmtId="0" fontId="4" fillId="0" borderId="0" xfId="4" applyFont="1" applyFill="1" applyAlignment="1" applyProtection="1">
      <alignment horizontal="right"/>
    </xf>
    <xf numFmtId="166" fontId="4" fillId="0" borderId="37" xfId="1" applyNumberFormat="1" applyFont="1" applyFill="1" applyBorder="1" applyAlignment="1" applyProtection="1">
      <alignment horizontal="center" vertical="top"/>
    </xf>
    <xf numFmtId="166" fontId="4" fillId="0" borderId="37" xfId="1" applyNumberFormat="1" applyFont="1" applyFill="1" applyBorder="1" applyAlignment="1" applyProtection="1">
      <alignment horizontal="center" vertical="top" wrapText="1"/>
    </xf>
    <xf numFmtId="166" fontId="4" fillId="0" borderId="33" xfId="1" quotePrefix="1" applyNumberFormat="1" applyFont="1" applyFill="1" applyBorder="1" applyAlignment="1" applyProtection="1">
      <alignment horizontal="center" vertical="top"/>
    </xf>
    <xf numFmtId="166" fontId="4" fillId="0" borderId="33" xfId="1" quotePrefix="1" applyNumberFormat="1" applyFont="1" applyFill="1" applyBorder="1" applyAlignment="1" applyProtection="1">
      <alignment horizontal="center" vertical="top" wrapText="1"/>
    </xf>
    <xf numFmtId="10" fontId="4" fillId="0" borderId="0" xfId="5" applyNumberFormat="1" applyFont="1" applyFill="1" applyBorder="1" applyAlignment="1">
      <alignment vertical="top"/>
    </xf>
    <xf numFmtId="1" fontId="4" fillId="0" borderId="0" xfId="0" applyNumberFormat="1" applyFont="1" applyFill="1" applyBorder="1" applyAlignment="1">
      <alignment horizontal="left" vertical="top" wrapText="1"/>
    </xf>
    <xf numFmtId="0" fontId="11" fillId="0" borderId="0" xfId="4" applyFont="1" applyFill="1" applyAlignment="1" applyProtection="1">
      <alignment horizontal="center" vertical="top"/>
    </xf>
    <xf numFmtId="0" fontId="11" fillId="0" borderId="0" xfId="4" applyFont="1" applyFill="1" applyAlignment="1" applyProtection="1">
      <alignment horizontal="center"/>
    </xf>
    <xf numFmtId="0" fontId="4" fillId="0" borderId="0" xfId="4" applyFont="1" applyFill="1" applyAlignment="1" applyProtection="1">
      <alignment horizontal="center"/>
    </xf>
    <xf numFmtId="0" fontId="4" fillId="0" borderId="0" xfId="0" applyFont="1" applyFill="1" applyAlignment="1">
      <alignment horizontal="left" vertical="top" wrapText="1"/>
    </xf>
    <xf numFmtId="0" fontId="4" fillId="0" borderId="0" xfId="0" applyFont="1" applyFill="1" applyAlignment="1">
      <alignment vertical="top" wrapText="1"/>
    </xf>
    <xf numFmtId="1" fontId="4" fillId="0" borderId="0" xfId="0" applyNumberFormat="1" applyFont="1" applyFill="1" applyBorder="1" applyAlignment="1">
      <alignment horizontal="left" vertical="top" wrapText="1" indent="1"/>
    </xf>
    <xf numFmtId="1" fontId="4" fillId="0" borderId="0" xfId="0" applyNumberFormat="1" applyFont="1" applyFill="1" applyBorder="1" applyAlignment="1">
      <alignment horizontal="left" vertical="top" wrapText="1"/>
    </xf>
    <xf numFmtId="1" fontId="4" fillId="0" borderId="0" xfId="0" applyNumberFormat="1" applyFont="1" applyFill="1" applyBorder="1" applyAlignment="1">
      <alignment horizontal="left" vertical="top" wrapText="1" indent="1"/>
    </xf>
    <xf numFmtId="0" fontId="11" fillId="0" borderId="0" xfId="4" applyFont="1" applyFill="1" applyAlignment="1" applyProtection="1">
      <alignment horizontal="center"/>
    </xf>
    <xf numFmtId="166" fontId="4" fillId="0" borderId="0" xfId="1" applyNumberFormat="1" applyFont="1" applyFill="1" applyBorder="1" applyAlignment="1"/>
    <xf numFmtId="0" fontId="11" fillId="0" borderId="0" xfId="4" applyFont="1" applyFill="1" applyAlignment="1" applyProtection="1">
      <alignment horizontal="center"/>
    </xf>
    <xf numFmtId="166" fontId="4" fillId="0" borderId="36" xfId="1" applyNumberFormat="1" applyFont="1" applyFill="1" applyBorder="1" applyAlignment="1" applyProtection="1">
      <alignment horizontal="left" vertical="top"/>
    </xf>
    <xf numFmtId="0" fontId="4" fillId="0" borderId="0" xfId="4" applyFont="1" applyFill="1" applyAlignment="1" applyProtection="1">
      <alignment horizontal="center"/>
    </xf>
    <xf numFmtId="1" fontId="4" fillId="0" borderId="0" xfId="0" applyNumberFormat="1" applyFont="1" applyFill="1" applyBorder="1" applyAlignment="1">
      <alignment horizontal="left" vertical="top" wrapText="1"/>
    </xf>
    <xf numFmtId="1" fontId="4" fillId="0" borderId="0" xfId="0" applyNumberFormat="1" applyFont="1" applyFill="1" applyBorder="1" applyAlignment="1">
      <alignment horizontal="left" vertical="top" wrapText="1" indent="1"/>
    </xf>
    <xf numFmtId="1" fontId="4" fillId="0" borderId="0" xfId="0" applyNumberFormat="1" applyFont="1" applyFill="1" applyBorder="1" applyAlignment="1">
      <alignment horizontal="left" vertical="top" wrapText="1"/>
    </xf>
    <xf numFmtId="0" fontId="0" fillId="0" borderId="0" xfId="0" applyFill="1" applyAlignment="1">
      <alignment wrapText="1"/>
    </xf>
    <xf numFmtId="166" fontId="4" fillId="0" borderId="52" xfId="1" applyNumberFormat="1" applyFont="1" applyFill="1" applyBorder="1" applyAlignment="1" applyProtection="1">
      <alignment horizontal="center" vertical="top"/>
    </xf>
    <xf numFmtId="166" fontId="4" fillId="0" borderId="53" xfId="1" applyNumberFormat="1" applyFont="1" applyFill="1" applyBorder="1" applyAlignment="1" applyProtection="1">
      <alignment horizontal="center" vertical="top"/>
    </xf>
    <xf numFmtId="166" fontId="4" fillId="0" borderId="51" xfId="1" applyNumberFormat="1" applyFont="1" applyFill="1" applyBorder="1" applyAlignment="1" applyProtection="1">
      <alignment horizontal="center" vertical="top"/>
    </xf>
    <xf numFmtId="166" fontId="4" fillId="0" borderId="52" xfId="1" applyNumberFormat="1" applyFont="1" applyFill="1" applyBorder="1" applyAlignment="1">
      <alignment horizontal="center" vertical="top"/>
    </xf>
    <xf numFmtId="166" fontId="4" fillId="0" borderId="51" xfId="1" applyNumberFormat="1" applyFont="1" applyFill="1" applyBorder="1" applyAlignment="1">
      <alignment horizontal="center" vertical="top"/>
    </xf>
    <xf numFmtId="1" fontId="7" fillId="0" borderId="0" xfId="0" applyNumberFormat="1" applyFont="1" applyFill="1" applyBorder="1" applyAlignment="1">
      <alignment horizontal="left" vertical="top" wrapText="1"/>
    </xf>
    <xf numFmtId="0" fontId="4" fillId="0" borderId="0" xfId="4" applyFont="1" applyFill="1" applyAlignment="1" applyProtection="1">
      <alignment horizontal="center"/>
    </xf>
    <xf numFmtId="0" fontId="11" fillId="0" borderId="0" xfId="4" applyFont="1" applyFill="1" applyAlignment="1" applyProtection="1">
      <alignment horizontal="center" vertical="top"/>
    </xf>
    <xf numFmtId="0" fontId="11" fillId="0" borderId="0" xfId="4" applyFont="1" applyFill="1" applyAlignment="1" applyProtection="1">
      <alignment horizontal="center"/>
    </xf>
    <xf numFmtId="166" fontId="4" fillId="0" borderId="52" xfId="1" applyNumberFormat="1" applyFont="1" applyFill="1" applyBorder="1" applyAlignment="1" applyProtection="1">
      <alignment horizontal="center"/>
    </xf>
    <xf numFmtId="0" fontId="0" fillId="0" borderId="53" xfId="0" applyFill="1" applyBorder="1"/>
    <xf numFmtId="0" fontId="0" fillId="0" borderId="51" xfId="0" applyFill="1" applyBorder="1"/>
    <xf numFmtId="0" fontId="0" fillId="0" borderId="51" xfId="0" applyFill="1" applyBorder="1" applyAlignment="1">
      <alignment horizontal="center"/>
    </xf>
    <xf numFmtId="1" fontId="4" fillId="0" borderId="0" xfId="0" applyNumberFormat="1" applyFont="1" applyFill="1" applyBorder="1" applyAlignment="1">
      <alignment horizontal="justify" vertical="top" wrapText="1"/>
    </xf>
    <xf numFmtId="166" fontId="4" fillId="0" borderId="54" xfId="1" applyNumberFormat="1" applyFont="1" applyFill="1" applyBorder="1" applyAlignment="1">
      <alignment horizontal="center"/>
    </xf>
    <xf numFmtId="0" fontId="0" fillId="0" borderId="12" xfId="0" applyFill="1" applyBorder="1"/>
    <xf numFmtId="0" fontId="0" fillId="0" borderId="53" xfId="0" applyFill="1" applyBorder="1" applyAlignment="1">
      <alignment vertical="top"/>
    </xf>
    <xf numFmtId="0" fontId="0" fillId="0" borderId="51" xfId="0" applyFill="1" applyBorder="1" applyAlignment="1">
      <alignment vertical="top"/>
    </xf>
    <xf numFmtId="166" fontId="4" fillId="0" borderId="12" xfId="1" applyNumberFormat="1" applyFont="1" applyFill="1" applyBorder="1" applyAlignment="1">
      <alignment horizontal="center"/>
    </xf>
    <xf numFmtId="1" fontId="4" fillId="0" borderId="0" xfId="4" applyNumberFormat="1" applyFont="1" applyFill="1" applyAlignment="1">
      <alignment horizontal="left" wrapText="1"/>
    </xf>
    <xf numFmtId="0" fontId="2" fillId="0" borderId="0" xfId="2" applyAlignment="1">
      <alignment horizontal="center"/>
    </xf>
  </cellXfs>
  <cellStyles count="6">
    <cellStyle name="Comma" xfId="1" builtinId="3"/>
    <cellStyle name="Normal" xfId="0" builtinId="0"/>
    <cellStyle name="Normal_MastekRevenueAnalysis-Q4_2007-08" xfId="2"/>
    <cellStyle name="Normal_Q2 results format Dec 2002 PWC" xfId="3"/>
    <cellStyle name="Normal_qtr2_results_2003" xfId="4"/>
    <cellStyle name="Perc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ashishv\Desktop\JUne%2005%20Files\Mastek-Accounts_June%202005%20with%20divid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INAC01-02"/>
      <sheetName val="Groupings"/>
      <sheetName val="bsschedules"/>
      <sheetName val="SAP TB 8th oct03"/>
      <sheetName val="SAP TB as on 30-06-2005"/>
      <sheetName val="Fixed Assets"/>
      <sheetName val="Sheet2"/>
      <sheetName val="Commission -NED"/>
      <sheetName val="Commission Calc"/>
      <sheetName val="Notes to Accounts"/>
      <sheetName val="dividend"/>
    </sheetNames>
    <sheetDataSet>
      <sheetData sheetId="0" refreshError="1">
        <row r="16">
          <cell r="E16">
            <v>16465.388517986248</v>
          </cell>
          <cell r="F16">
            <v>12864.175897956242</v>
          </cell>
          <cell r="G16">
            <v>12762.887558056242</v>
          </cell>
          <cell r="I16">
            <v>20116.321546586249</v>
          </cell>
          <cell r="J16">
            <v>15069.651106486244</v>
          </cell>
          <cell r="K16">
            <v>13885.539847186248</v>
          </cell>
          <cell r="L16">
            <v>12821.905021876242</v>
          </cell>
        </row>
        <row r="17">
          <cell r="C17" t="str">
            <v xml:space="preserve"> 2. Loan funds</v>
          </cell>
        </row>
        <row r="18">
          <cell r="C18" t="str">
            <v xml:space="preserve">     Secured loans</v>
          </cell>
          <cell r="D18" t="str">
            <v>3</v>
          </cell>
          <cell r="E18">
            <v>61.021140000000003</v>
          </cell>
          <cell r="F18">
            <v>65.460099999999997</v>
          </cell>
          <cell r="G18">
            <v>73.494839999999996</v>
          </cell>
          <cell r="I18">
            <v>54.833829999999999</v>
          </cell>
          <cell r="J18">
            <v>65.746889999999993</v>
          </cell>
          <cell r="K18">
            <v>59.445399999999999</v>
          </cell>
          <cell r="L18">
            <v>64.252649999999988</v>
          </cell>
          <cell r="N18">
            <v>-3.2315099999999859</v>
          </cell>
        </row>
        <row r="21">
          <cell r="E21">
            <v>61.021140000000003</v>
          </cell>
          <cell r="F21">
            <v>65.460099999999997</v>
          </cell>
          <cell r="G21">
            <v>73.494839999999996</v>
          </cell>
          <cell r="I21">
            <v>54.833829999999999</v>
          </cell>
          <cell r="J21">
            <v>65.746889999999993</v>
          </cell>
          <cell r="K21">
            <v>59.445399999999999</v>
          </cell>
          <cell r="L21">
            <v>64.252649999999988</v>
          </cell>
        </row>
        <row r="53">
          <cell r="C53" t="str">
            <v>Net current assets</v>
          </cell>
          <cell r="E53">
            <v>421.83278230000178</v>
          </cell>
          <cell r="F53">
            <v>1389.4085256000001</v>
          </cell>
          <cell r="G53">
            <v>1136.1257952999995</v>
          </cell>
          <cell r="I53">
            <v>9278.6608068999958</v>
          </cell>
          <cell r="J53">
            <v>2352.4922973000002</v>
          </cell>
          <cell r="K53">
            <v>968.401087799999</v>
          </cell>
          <cell r="L53">
            <v>685.57360912000013</v>
          </cell>
        </row>
        <row r="139">
          <cell r="B139" t="str">
            <v xml:space="preserve">Interim dividend </v>
          </cell>
          <cell r="E139">
            <v>273.28334379999995</v>
          </cell>
          <cell r="L139">
            <v>0</v>
          </cell>
        </row>
        <row r="141">
          <cell r="C141" t="str">
            <v>Preference</v>
          </cell>
          <cell r="E141">
            <v>0</v>
          </cell>
          <cell r="F141">
            <v>0</v>
          </cell>
          <cell r="G141">
            <v>0</v>
          </cell>
          <cell r="I141">
            <v>0</v>
          </cell>
          <cell r="J141">
            <v>0</v>
          </cell>
          <cell r="K141">
            <v>0</v>
          </cell>
          <cell r="L141">
            <v>0</v>
          </cell>
        </row>
        <row r="205">
          <cell r="E205">
            <v>693.46990000000005</v>
          </cell>
          <cell r="F205">
            <v>707.44</v>
          </cell>
          <cell r="G205">
            <v>707.44</v>
          </cell>
          <cell r="I205">
            <v>693.35969999999998</v>
          </cell>
          <cell r="J205">
            <v>690.96154999999999</v>
          </cell>
          <cell r="K205">
            <v>690.18650000000002</v>
          </cell>
          <cell r="L205">
            <v>693.99680000000001</v>
          </cell>
        </row>
        <row r="260">
          <cell r="B260" t="str">
            <v>Add : Capital Profit on reissue of forfeited shares</v>
          </cell>
          <cell r="E260">
            <v>0</v>
          </cell>
          <cell r="F260">
            <v>0</v>
          </cell>
          <cell r="G260">
            <v>0</v>
          </cell>
          <cell r="I260">
            <v>0</v>
          </cell>
          <cell r="J260">
            <v>0</v>
          </cell>
          <cell r="K260">
            <v>0</v>
          </cell>
          <cell r="L260">
            <v>0</v>
          </cell>
        </row>
        <row r="261">
          <cell r="E261">
            <v>1.7500000000000002E-2</v>
          </cell>
          <cell r="F261">
            <v>1.7500000000000002E-2</v>
          </cell>
          <cell r="G261">
            <v>1.7500000000000002E-2</v>
          </cell>
          <cell r="I261">
            <v>1.7500000000000002E-2</v>
          </cell>
          <cell r="J261">
            <v>1.7500000000000002E-2</v>
          </cell>
          <cell r="K261">
            <v>1.7500000000000002E-2</v>
          </cell>
          <cell r="L261">
            <v>1.7500000000000002E-2</v>
          </cell>
        </row>
        <row r="280">
          <cell r="B280" t="str">
            <v>Less : Capitalised for issue of bonus shares</v>
          </cell>
        </row>
        <row r="282">
          <cell r="A282">
            <v>4052</v>
          </cell>
          <cell r="E282">
            <v>77.508182400000038</v>
          </cell>
          <cell r="F282">
            <v>989.06650000000002</v>
          </cell>
          <cell r="G282">
            <v>989.06650000000002</v>
          </cell>
          <cell r="I282">
            <v>2.3498953</v>
          </cell>
          <cell r="J282">
            <v>-43.403174699999994</v>
          </cell>
          <cell r="K282">
            <v>-55.028924699999997</v>
          </cell>
          <cell r="L282">
            <v>200.74818240000002</v>
          </cell>
        </row>
        <row r="293">
          <cell r="A293">
            <v>4053</v>
          </cell>
          <cell r="B293" t="str">
            <v>Investment Allowance (Utilised) Reserve</v>
          </cell>
        </row>
        <row r="295">
          <cell r="B295" t="str">
            <v>As per last balance sheet</v>
          </cell>
          <cell r="E295">
            <v>0</v>
          </cell>
          <cell r="F295">
            <v>0</v>
          </cell>
          <cell r="G295">
            <v>0</v>
          </cell>
          <cell r="I295">
            <v>0</v>
          </cell>
          <cell r="J295">
            <v>0</v>
          </cell>
          <cell r="K295">
            <v>0</v>
          </cell>
          <cell r="L295">
            <v>0</v>
          </cell>
        </row>
        <row r="296">
          <cell r="B296" t="str">
            <v>Less : Transferred to Profit &amp; Loss Account</v>
          </cell>
        </row>
        <row r="298">
          <cell r="E298">
            <v>0</v>
          </cell>
          <cell r="F298">
            <v>0</v>
          </cell>
          <cell r="G298">
            <v>0</v>
          </cell>
          <cell r="I298">
            <v>0</v>
          </cell>
          <cell r="J298">
            <v>0</v>
          </cell>
          <cell r="K298">
            <v>0</v>
          </cell>
          <cell r="L298">
            <v>0</v>
          </cell>
        </row>
        <row r="311">
          <cell r="B311" t="str">
            <v>Schedule 3 - Secured loans</v>
          </cell>
        </row>
        <row r="314">
          <cell r="B314" t="str">
            <v xml:space="preserve">Working capital loans from banks </v>
          </cell>
          <cell r="E314">
            <v>0</v>
          </cell>
          <cell r="F314">
            <v>0</v>
          </cell>
          <cell r="G314">
            <v>0</v>
          </cell>
          <cell r="I314">
            <v>0</v>
          </cell>
          <cell r="J314">
            <v>0</v>
          </cell>
          <cell r="K314">
            <v>0</v>
          </cell>
          <cell r="L314">
            <v>0</v>
          </cell>
        </row>
        <row r="316">
          <cell r="B316" t="str">
            <v xml:space="preserve">Term loans from Financial Institutions </v>
          </cell>
        </row>
        <row r="318">
          <cell r="B318" t="str">
            <v xml:space="preserve">Obligations on assets under Capital Lease </v>
          </cell>
          <cell r="E318">
            <v>61.021140000000003</v>
          </cell>
          <cell r="F318">
            <v>65.460099999999997</v>
          </cell>
          <cell r="G318">
            <v>73.494839999999996</v>
          </cell>
          <cell r="I318">
            <v>54.833829999999999</v>
          </cell>
          <cell r="J318">
            <v>65.746889999999993</v>
          </cell>
          <cell r="K318">
            <v>59.445399999999999</v>
          </cell>
          <cell r="L318">
            <v>64.252649999999988</v>
          </cell>
        </row>
        <row r="319">
          <cell r="B319" t="str">
            <v>(secured by hypothecation of vehicles taken on lease)</v>
          </cell>
        </row>
        <row r="320">
          <cell r="C320" t="str">
            <v>Current portion</v>
          </cell>
          <cell r="E320">
            <v>13.78</v>
          </cell>
          <cell r="F320">
            <v>13.78</v>
          </cell>
          <cell r="G320">
            <v>13.78</v>
          </cell>
          <cell r="I320">
            <v>13.78</v>
          </cell>
          <cell r="J320">
            <v>13.78</v>
          </cell>
          <cell r="K320">
            <v>13.78</v>
          </cell>
          <cell r="L320">
            <v>13.78</v>
          </cell>
        </row>
        <row r="321">
          <cell r="C321" t="str">
            <v>Long term portion</v>
          </cell>
          <cell r="E321">
            <v>47.241140000000001</v>
          </cell>
          <cell r="F321">
            <v>51.680099999999996</v>
          </cell>
          <cell r="G321">
            <v>59.714839999999995</v>
          </cell>
          <cell r="I321">
            <v>41.053829999999998</v>
          </cell>
          <cell r="J321">
            <v>51.966889999999992</v>
          </cell>
          <cell r="K321">
            <v>45.665399999999998</v>
          </cell>
          <cell r="L321">
            <v>50.472649999999987</v>
          </cell>
        </row>
        <row r="322">
          <cell r="E322">
            <v>0</v>
          </cell>
          <cell r="F322">
            <v>0</v>
          </cell>
          <cell r="G322">
            <v>0</v>
          </cell>
          <cell r="I322">
            <v>0</v>
          </cell>
          <cell r="J322">
            <v>0</v>
          </cell>
          <cell r="K322">
            <v>0</v>
          </cell>
          <cell r="L322">
            <v>0</v>
          </cell>
        </row>
        <row r="326">
          <cell r="E326">
            <v>61.021140000000003</v>
          </cell>
          <cell r="F326">
            <v>65.460099999999997</v>
          </cell>
          <cell r="G326">
            <v>73.494839999999996</v>
          </cell>
          <cell r="I326">
            <v>54.833829999999999</v>
          </cell>
          <cell r="J326">
            <v>65.746889999999993</v>
          </cell>
          <cell r="K326">
            <v>59.445399999999999</v>
          </cell>
          <cell r="L326">
            <v>64.252649999999988</v>
          </cell>
        </row>
        <row r="327">
          <cell r="B327" t="str">
            <v>Due within one year Rs.19.65 Lakhs (Previous year Rs. 22.53 Lakhs)</v>
          </cell>
          <cell r="Q327" t="str">
            <v>**</v>
          </cell>
        </row>
        <row r="328">
          <cell r="E328">
            <v>61.021140000000003</v>
          </cell>
          <cell r="F328">
            <v>65.460099999999997</v>
          </cell>
          <cell r="G328">
            <v>73.494839999999996</v>
          </cell>
          <cell r="I328">
            <v>54.833829999999999</v>
          </cell>
          <cell r="J328">
            <v>65.746889999999993</v>
          </cell>
          <cell r="K328">
            <v>59.445399999999999</v>
          </cell>
          <cell r="L328">
            <v>64.252649999999988</v>
          </cell>
        </row>
        <row r="330">
          <cell r="B330" t="str">
            <v>Notes :</v>
          </cell>
        </row>
        <row r="332">
          <cell r="B332" t="str">
            <v>1.</v>
          </cell>
          <cell r="C332" t="str">
            <v>Working capital loan by way of cash credit facility is secured by</v>
          </cell>
        </row>
        <row r="333">
          <cell r="C333" t="str">
            <v>hypothecation of all current assets of the Company.</v>
          </cell>
        </row>
        <row r="334">
          <cell r="C334" t="str">
            <v>movables including documents of title to goods and other</v>
          </cell>
        </row>
        <row r="335">
          <cell r="C335" t="str">
            <v>receivables  wherever lying, stored or in transit.</v>
          </cell>
        </row>
        <row r="336">
          <cell r="B336" t="str">
            <v>2.</v>
          </cell>
          <cell r="C336" t="str">
            <v>Loan from EXIM bank has been prepaid in full during the current year.</v>
          </cell>
        </row>
        <row r="419">
          <cell r="B419" t="str">
            <v>Mastek Limited</v>
          </cell>
        </row>
        <row r="492">
          <cell r="B492" t="str">
            <v>Aggregate of unquoted investments - at cost</v>
          </cell>
          <cell r="E492">
            <v>9336.0649277000011</v>
          </cell>
          <cell r="F492">
            <v>6973.3113291000009</v>
          </cell>
          <cell r="G492">
            <v>6676.4951904999998</v>
          </cell>
          <cell r="I492">
            <v>4610.8072007000001</v>
          </cell>
          <cell r="J492">
            <v>7220.3532354999998</v>
          </cell>
          <cell r="K492">
            <v>7856.1023674999997</v>
          </cell>
          <cell r="L492">
            <v>7401.1117192000002</v>
          </cell>
        </row>
        <row r="494">
          <cell r="B494" t="str">
            <v>Mastek Limited</v>
          </cell>
        </row>
        <row r="495">
          <cell r="B495" t="str">
            <v>Schedules to the Balance Sheet as at June 30, 2005</v>
          </cell>
        </row>
        <row r="498">
          <cell r="B498" t="str">
            <v xml:space="preserve">Note : Details of Current Investments (other than trade quoted) purchased and sold during the year </v>
          </cell>
        </row>
        <row r="605">
          <cell r="B605" t="str">
            <v>Schedule 10 - Liabilities</v>
          </cell>
        </row>
        <row r="616">
          <cell r="B616" t="str">
            <v>Advance from subsidiary company</v>
          </cell>
          <cell r="E616">
            <v>0</v>
          </cell>
          <cell r="F616">
            <v>0</v>
          </cell>
          <cell r="G616">
            <v>0</v>
          </cell>
          <cell r="I616">
            <v>0</v>
          </cell>
          <cell r="J616">
            <v>0</v>
          </cell>
          <cell r="K616">
            <v>0</v>
          </cell>
          <cell r="L616">
            <v>0</v>
          </cell>
        </row>
        <row r="656">
          <cell r="B656" t="str">
            <v>Profit on sale of special import licences</v>
          </cell>
        </row>
        <row r="659">
          <cell r="B659" t="str">
            <v>Dividend from a subsidiary</v>
          </cell>
          <cell r="E659">
            <v>493.36538000000002</v>
          </cell>
          <cell r="F659">
            <v>0</v>
          </cell>
          <cell r="G659">
            <v>0</v>
          </cell>
          <cell r="I659">
            <v>493.36538000000002</v>
          </cell>
          <cell r="J659">
            <v>0</v>
          </cell>
          <cell r="K659">
            <v>0</v>
          </cell>
          <cell r="L659">
            <v>0</v>
          </cell>
        </row>
        <row r="693">
          <cell r="B693" t="str">
            <v>Professional fees</v>
          </cell>
          <cell r="E693">
            <v>479.19176090000008</v>
          </cell>
          <cell r="F693">
            <v>197.39775839999999</v>
          </cell>
          <cell r="G693">
            <v>64.7850155</v>
          </cell>
          <cell r="I693">
            <v>318.01860820000002</v>
          </cell>
          <cell r="J693">
            <v>207.71118090000002</v>
          </cell>
          <cell r="K693">
            <v>98.5427648</v>
          </cell>
          <cell r="L693">
            <v>205.95079870000001</v>
          </cell>
        </row>
        <row r="710">
          <cell r="C710" t="str">
            <v>Term loans</v>
          </cell>
          <cell r="E710">
            <v>0</v>
          </cell>
          <cell r="F710">
            <v>0</v>
          </cell>
          <cell r="G710">
            <v>0</v>
          </cell>
          <cell r="I710">
            <v>0</v>
          </cell>
          <cell r="J710">
            <v>0</v>
          </cell>
          <cell r="K710">
            <v>0</v>
          </cell>
          <cell r="L710">
            <v>0</v>
          </cell>
        </row>
        <row r="712">
          <cell r="C712" t="str">
            <v>Other loans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205"/>
  <sheetViews>
    <sheetView showZeros="0" topLeftCell="A183" zoomScale="70" zoomScaleNormal="70" zoomScaleSheetLayoutView="69" workbookViewId="0">
      <selection activeCell="B187" sqref="B187:G187"/>
    </sheetView>
  </sheetViews>
  <sheetFormatPr defaultRowHeight="12.75" x14ac:dyDescent="0.2"/>
  <cols>
    <col min="1" max="1" width="9" style="89"/>
    <col min="2" max="2" width="58.375" style="233" customWidth="1"/>
    <col min="3" max="4" width="20.25" style="233" customWidth="1"/>
    <col min="5" max="7" width="20.25" style="89" customWidth="1"/>
    <col min="8" max="16384" width="9" style="89"/>
  </cols>
  <sheetData>
    <row r="1" spans="1:7" ht="16.5" customHeight="1" x14ac:dyDescent="0.2">
      <c r="A1" s="328"/>
      <c r="B1" s="459" t="s">
        <v>16</v>
      </c>
      <c r="C1" s="459"/>
      <c r="D1" s="459"/>
      <c r="E1" s="459"/>
      <c r="F1" s="459"/>
      <c r="G1" s="459"/>
    </row>
    <row r="2" spans="1:7" ht="6.75" customHeight="1" x14ac:dyDescent="0.2">
      <c r="A2" s="328"/>
      <c r="B2" s="438"/>
      <c r="C2" s="438"/>
      <c r="D2" s="438"/>
      <c r="E2" s="286"/>
      <c r="F2" s="286"/>
      <c r="G2" s="286"/>
    </row>
    <row r="3" spans="1:7" ht="16.5" customHeight="1" x14ac:dyDescent="0.2">
      <c r="A3" s="328"/>
      <c r="B3" s="459" t="s">
        <v>37</v>
      </c>
      <c r="C3" s="459"/>
      <c r="D3" s="459"/>
      <c r="E3" s="459"/>
      <c r="F3" s="459"/>
      <c r="G3" s="459"/>
    </row>
    <row r="4" spans="1:7" ht="16.5" customHeight="1" x14ac:dyDescent="0.2">
      <c r="A4" s="328"/>
      <c r="B4" s="459" t="s">
        <v>38</v>
      </c>
      <c r="C4" s="459"/>
      <c r="D4" s="459"/>
      <c r="E4" s="459"/>
      <c r="F4" s="459"/>
      <c r="G4" s="459"/>
    </row>
    <row r="5" spans="1:7" x14ac:dyDescent="0.2">
      <c r="A5" s="328"/>
      <c r="B5" s="438"/>
      <c r="C5" s="438"/>
      <c r="D5" s="438" t="s">
        <v>302</v>
      </c>
      <c r="E5" s="286"/>
      <c r="F5" s="286"/>
      <c r="G5" s="286"/>
    </row>
    <row r="6" spans="1:7" ht="3" customHeight="1" x14ac:dyDescent="0.25">
      <c r="A6" s="328"/>
      <c r="B6" s="461"/>
      <c r="C6" s="461"/>
      <c r="D6" s="461"/>
      <c r="E6" s="461"/>
      <c r="F6" s="461"/>
      <c r="G6" s="461"/>
    </row>
    <row r="7" spans="1:7" ht="3.75" customHeight="1" x14ac:dyDescent="0.2">
      <c r="A7" s="328"/>
      <c r="B7" s="234"/>
      <c r="C7" s="234"/>
      <c r="D7" s="234"/>
    </row>
    <row r="8" spans="1:7" ht="6.75" customHeight="1" x14ac:dyDescent="0.2">
      <c r="A8" s="328"/>
      <c r="B8" s="234"/>
      <c r="C8" s="234"/>
      <c r="D8" s="234"/>
    </row>
    <row r="9" spans="1:7" s="295" customFormat="1" ht="21" customHeight="1" x14ac:dyDescent="0.15">
      <c r="A9" s="372"/>
      <c r="B9" s="460" t="s">
        <v>319</v>
      </c>
      <c r="C9" s="460"/>
      <c r="D9" s="460"/>
      <c r="E9" s="460"/>
      <c r="F9" s="460"/>
      <c r="G9" s="460"/>
    </row>
    <row r="10" spans="1:7" s="295" customFormat="1" ht="18.75" customHeight="1" thickBot="1" x14ac:dyDescent="0.3">
      <c r="A10" s="372"/>
      <c r="B10" s="436"/>
      <c r="C10" s="436"/>
      <c r="D10" s="436"/>
      <c r="E10" s="436"/>
      <c r="F10" s="436"/>
      <c r="G10" s="446" t="s">
        <v>322</v>
      </c>
    </row>
    <row r="11" spans="1:7" ht="36.75" customHeight="1" thickBot="1" x14ac:dyDescent="0.25">
      <c r="A11" s="338"/>
      <c r="B11" s="237"/>
      <c r="C11" s="462" t="s">
        <v>24</v>
      </c>
      <c r="D11" s="463"/>
      <c r="E11" s="464"/>
      <c r="F11" s="462" t="s">
        <v>26</v>
      </c>
      <c r="G11" s="465"/>
    </row>
    <row r="12" spans="1:7" ht="17.25" customHeight="1" x14ac:dyDescent="0.2">
      <c r="A12" s="323"/>
      <c r="B12" s="238" t="s">
        <v>2</v>
      </c>
      <c r="C12" s="281" t="s">
        <v>276</v>
      </c>
      <c r="D12" s="281" t="s">
        <v>307</v>
      </c>
      <c r="E12" s="290" t="s">
        <v>276</v>
      </c>
      <c r="F12" s="281" t="s">
        <v>276</v>
      </c>
      <c r="G12" s="281" t="s">
        <v>276</v>
      </c>
    </row>
    <row r="13" spans="1:7" ht="16.5" customHeight="1" x14ac:dyDescent="0.2">
      <c r="A13" s="339"/>
      <c r="B13" s="239"/>
      <c r="C13" s="285">
        <v>2015</v>
      </c>
      <c r="D13" s="285">
        <v>2014</v>
      </c>
      <c r="E13" s="285">
        <v>2014</v>
      </c>
      <c r="F13" s="285">
        <v>2015</v>
      </c>
      <c r="G13" s="397">
        <v>2014</v>
      </c>
    </row>
    <row r="14" spans="1:7" ht="33.75" customHeight="1" thickBot="1" x14ac:dyDescent="0.25">
      <c r="A14" s="340"/>
      <c r="B14" s="235"/>
      <c r="C14" s="282" t="s">
        <v>6</v>
      </c>
      <c r="D14" s="282" t="s">
        <v>6</v>
      </c>
      <c r="E14" s="282" t="s">
        <v>6</v>
      </c>
      <c r="F14" s="282" t="s">
        <v>5</v>
      </c>
      <c r="G14" s="282" t="s">
        <v>5</v>
      </c>
    </row>
    <row r="15" spans="1:7" ht="25.5" customHeight="1" x14ac:dyDescent="0.2">
      <c r="A15" s="332" t="s">
        <v>190</v>
      </c>
      <c r="B15" s="291" t="s">
        <v>57</v>
      </c>
      <c r="C15" s="280"/>
      <c r="D15" s="280"/>
      <c r="E15" s="280"/>
      <c r="F15" s="280"/>
      <c r="G15" s="280"/>
    </row>
    <row r="16" spans="1:7" ht="16.5" customHeight="1" x14ac:dyDescent="0.2">
      <c r="A16" s="315"/>
      <c r="B16" s="292" t="s">
        <v>232</v>
      </c>
      <c r="C16" s="289">
        <v>16917</v>
      </c>
      <c r="D16" s="289">
        <v>17155</v>
      </c>
      <c r="E16" s="289">
        <v>14901</v>
      </c>
      <c r="F16" s="289">
        <v>66048</v>
      </c>
      <c r="G16" s="289">
        <v>54459</v>
      </c>
    </row>
    <row r="17" spans="1:7" ht="16.5" customHeight="1" x14ac:dyDescent="0.2">
      <c r="A17" s="315"/>
      <c r="B17" s="304" t="s">
        <v>231</v>
      </c>
      <c r="C17" s="289">
        <v>98</v>
      </c>
      <c r="D17" s="289">
        <v>101</v>
      </c>
      <c r="E17" s="289">
        <v>111</v>
      </c>
      <c r="F17" s="289">
        <v>464</v>
      </c>
      <c r="G17" s="289">
        <v>584</v>
      </c>
    </row>
    <row r="18" spans="1:7" ht="16.5" customHeight="1" x14ac:dyDescent="0.2">
      <c r="A18" s="315"/>
      <c r="B18" s="309" t="s">
        <v>185</v>
      </c>
      <c r="C18" s="308">
        <v>17015</v>
      </c>
      <c r="D18" s="308">
        <v>17256</v>
      </c>
      <c r="E18" s="308">
        <v>15012</v>
      </c>
      <c r="F18" s="308">
        <v>66512</v>
      </c>
      <c r="G18" s="308">
        <v>55043</v>
      </c>
    </row>
    <row r="19" spans="1:7" ht="15.75" customHeight="1" x14ac:dyDescent="0.2">
      <c r="A19" s="335" t="s">
        <v>192</v>
      </c>
      <c r="B19" s="289" t="s">
        <v>191</v>
      </c>
      <c r="C19" s="284"/>
      <c r="D19" s="284"/>
      <c r="E19" s="284"/>
      <c r="F19" s="284"/>
      <c r="G19" s="284"/>
    </row>
    <row r="20" spans="1:7" ht="16.5" customHeight="1" x14ac:dyDescent="0.2">
      <c r="A20" s="289"/>
      <c r="B20" s="303" t="s">
        <v>186</v>
      </c>
      <c r="C20" s="289">
        <v>9319</v>
      </c>
      <c r="D20" s="289">
        <v>10053</v>
      </c>
      <c r="E20" s="289">
        <v>8638</v>
      </c>
      <c r="F20" s="289">
        <v>37684</v>
      </c>
      <c r="G20" s="289">
        <v>32525</v>
      </c>
    </row>
    <row r="21" spans="1:7" ht="16.5" customHeight="1" x14ac:dyDescent="0.2">
      <c r="A21" s="289"/>
      <c r="B21" s="303" t="s">
        <v>323</v>
      </c>
      <c r="C21" s="289">
        <v>3047</v>
      </c>
      <c r="D21" s="289">
        <v>4218</v>
      </c>
      <c r="E21" s="289">
        <v>2557</v>
      </c>
      <c r="F21" s="289">
        <v>13868</v>
      </c>
      <c r="G21" s="289">
        <v>10587</v>
      </c>
    </row>
    <row r="22" spans="1:7" ht="16.5" customHeight="1" x14ac:dyDescent="0.2">
      <c r="A22" s="331"/>
      <c r="B22" s="305" t="s">
        <v>170</v>
      </c>
      <c r="C22" s="289">
        <v>470</v>
      </c>
      <c r="D22" s="289">
        <v>543</v>
      </c>
      <c r="E22" s="289">
        <v>626</v>
      </c>
      <c r="F22" s="289">
        <v>2069</v>
      </c>
      <c r="G22" s="289">
        <v>2097</v>
      </c>
    </row>
    <row r="23" spans="1:7" ht="16.5" customHeight="1" x14ac:dyDescent="0.2">
      <c r="A23" s="289"/>
      <c r="B23" s="303" t="s">
        <v>187</v>
      </c>
      <c r="C23" s="289">
        <v>767</v>
      </c>
      <c r="D23" s="289">
        <v>661</v>
      </c>
      <c r="E23" s="289">
        <v>661</v>
      </c>
      <c r="F23" s="289">
        <v>2702</v>
      </c>
      <c r="G23" s="289">
        <v>2566</v>
      </c>
    </row>
    <row r="24" spans="1:7" ht="16.5" customHeight="1" x14ac:dyDescent="0.2">
      <c r="A24" s="289"/>
      <c r="B24" s="303" t="s">
        <v>277</v>
      </c>
      <c r="C24" s="289">
        <v>1424</v>
      </c>
      <c r="D24" s="289">
        <v>1274</v>
      </c>
      <c r="E24" s="289">
        <v>1232</v>
      </c>
      <c r="F24" s="293">
        <v>5148</v>
      </c>
      <c r="G24" s="289">
        <v>4558</v>
      </c>
    </row>
    <row r="25" spans="1:7" ht="16.5" customHeight="1" x14ac:dyDescent="0.2">
      <c r="A25" s="304"/>
      <c r="B25" s="309" t="s">
        <v>177</v>
      </c>
      <c r="C25" s="308">
        <v>15027</v>
      </c>
      <c r="D25" s="308">
        <v>16749</v>
      </c>
      <c r="E25" s="308">
        <v>13714</v>
      </c>
      <c r="F25" s="308">
        <v>61471</v>
      </c>
      <c r="G25" s="308">
        <v>52333</v>
      </c>
    </row>
    <row r="26" spans="1:7" ht="30.75" customHeight="1" x14ac:dyDescent="0.2">
      <c r="A26" s="333" t="s">
        <v>193</v>
      </c>
      <c r="B26" s="306" t="s">
        <v>305</v>
      </c>
      <c r="C26" s="307">
        <v>1988</v>
      </c>
      <c r="D26" s="307">
        <v>507</v>
      </c>
      <c r="E26" s="307">
        <v>1298</v>
      </c>
      <c r="F26" s="307">
        <v>5041</v>
      </c>
      <c r="G26" s="307">
        <v>2710</v>
      </c>
    </row>
    <row r="27" spans="1:7" ht="16.5" customHeight="1" x14ac:dyDescent="0.2">
      <c r="A27" s="336" t="s">
        <v>195</v>
      </c>
      <c r="B27" s="309" t="s">
        <v>194</v>
      </c>
      <c r="C27" s="307">
        <v>21</v>
      </c>
      <c r="D27" s="307">
        <v>424</v>
      </c>
      <c r="E27" s="307">
        <v>627</v>
      </c>
      <c r="F27" s="307">
        <v>2305</v>
      </c>
      <c r="G27" s="289">
        <v>2144</v>
      </c>
    </row>
    <row r="28" spans="1:7" ht="33.75" customHeight="1" x14ac:dyDescent="0.2">
      <c r="A28" s="337" t="s">
        <v>196</v>
      </c>
      <c r="B28" s="306" t="s">
        <v>279</v>
      </c>
      <c r="C28" s="310">
        <v>2009</v>
      </c>
      <c r="D28" s="310">
        <v>931</v>
      </c>
      <c r="E28" s="310">
        <v>1925</v>
      </c>
      <c r="F28" s="310">
        <v>7346</v>
      </c>
      <c r="G28" s="310">
        <v>4854</v>
      </c>
    </row>
    <row r="29" spans="1:7" ht="16.5" customHeight="1" x14ac:dyDescent="0.2">
      <c r="A29" s="336" t="s">
        <v>197</v>
      </c>
      <c r="B29" s="309" t="s">
        <v>198</v>
      </c>
      <c r="C29" s="307">
        <v>2</v>
      </c>
      <c r="D29" s="307">
        <v>7</v>
      </c>
      <c r="E29" s="307">
        <v>5</v>
      </c>
      <c r="F29" s="307">
        <v>27</v>
      </c>
      <c r="G29" s="289">
        <v>27</v>
      </c>
    </row>
    <row r="30" spans="1:7" ht="32.25" customHeight="1" x14ac:dyDescent="0.2">
      <c r="A30" s="337" t="s">
        <v>199</v>
      </c>
      <c r="B30" s="306" t="s">
        <v>280</v>
      </c>
      <c r="C30" s="308">
        <v>2007</v>
      </c>
      <c r="D30" s="308">
        <v>924</v>
      </c>
      <c r="E30" s="308">
        <v>1920</v>
      </c>
      <c r="F30" s="308">
        <v>7319</v>
      </c>
      <c r="G30" s="308">
        <v>4827</v>
      </c>
    </row>
    <row r="31" spans="1:7" ht="16.5" customHeight="1" x14ac:dyDescent="0.2">
      <c r="A31" s="336" t="s">
        <v>200</v>
      </c>
      <c r="B31" s="309" t="s">
        <v>304</v>
      </c>
      <c r="C31" s="307">
        <v>-57</v>
      </c>
      <c r="D31" s="307">
        <v>551</v>
      </c>
      <c r="E31" s="307">
        <v>1555</v>
      </c>
      <c r="F31" s="307">
        <v>495</v>
      </c>
      <c r="G31" s="289">
        <v>1555</v>
      </c>
    </row>
    <row r="32" spans="1:7" ht="28.5" customHeight="1" x14ac:dyDescent="0.2">
      <c r="A32" s="337" t="s">
        <v>202</v>
      </c>
      <c r="B32" s="306" t="s">
        <v>281</v>
      </c>
      <c r="C32" s="308">
        <v>1950</v>
      </c>
      <c r="D32" s="308">
        <v>1475</v>
      </c>
      <c r="E32" s="308">
        <v>365</v>
      </c>
      <c r="F32" s="308">
        <v>7814</v>
      </c>
      <c r="G32" s="308">
        <v>3272</v>
      </c>
    </row>
    <row r="33" spans="1:7" ht="16.5" customHeight="1" x14ac:dyDescent="0.2">
      <c r="A33" s="335" t="s">
        <v>204</v>
      </c>
      <c r="B33" s="292" t="s">
        <v>203</v>
      </c>
      <c r="C33" s="289"/>
      <c r="D33" s="289"/>
      <c r="E33" s="289"/>
      <c r="F33" s="289"/>
      <c r="G33" s="289"/>
    </row>
    <row r="34" spans="1:7" ht="16.5" customHeight="1" x14ac:dyDescent="0.2">
      <c r="A34" s="315"/>
      <c r="B34" s="303" t="s">
        <v>233</v>
      </c>
      <c r="C34" s="289">
        <v>574</v>
      </c>
      <c r="D34" s="289">
        <v>457</v>
      </c>
      <c r="E34" s="289">
        <v>348</v>
      </c>
      <c r="F34" s="289">
        <v>1946</v>
      </c>
      <c r="G34" s="289">
        <v>1031</v>
      </c>
    </row>
    <row r="35" spans="1:7" ht="16.5" customHeight="1" x14ac:dyDescent="0.2">
      <c r="A35" s="315"/>
      <c r="B35" s="303" t="s">
        <v>234</v>
      </c>
      <c r="C35" s="289">
        <v>-812</v>
      </c>
      <c r="D35" s="289">
        <v>-107</v>
      </c>
      <c r="E35" s="289">
        <v>-230</v>
      </c>
      <c r="F35" s="289">
        <v>-1528</v>
      </c>
      <c r="G35" s="289">
        <v>-717</v>
      </c>
    </row>
    <row r="36" spans="1:7" ht="16.5" customHeight="1" x14ac:dyDescent="0.2">
      <c r="A36" s="315"/>
      <c r="B36" s="303" t="s">
        <v>294</v>
      </c>
      <c r="C36" s="289">
        <v>102</v>
      </c>
      <c r="D36" s="289">
        <v>-181</v>
      </c>
      <c r="E36" s="289">
        <v>43</v>
      </c>
      <c r="F36" s="289">
        <v>-44</v>
      </c>
      <c r="G36" s="289">
        <v>261</v>
      </c>
    </row>
    <row r="37" spans="1:7" ht="16.5" customHeight="1" x14ac:dyDescent="0.2">
      <c r="A37" s="315"/>
      <c r="B37" s="414" t="s">
        <v>171</v>
      </c>
      <c r="C37" s="308">
        <v>-136</v>
      </c>
      <c r="D37" s="308">
        <v>169</v>
      </c>
      <c r="E37" s="308">
        <v>161</v>
      </c>
      <c r="F37" s="308">
        <v>374</v>
      </c>
      <c r="G37" s="308">
        <v>575</v>
      </c>
    </row>
    <row r="38" spans="1:7" ht="30" customHeight="1" x14ac:dyDescent="0.2">
      <c r="A38" s="337" t="s">
        <v>205</v>
      </c>
      <c r="B38" s="306" t="s">
        <v>282</v>
      </c>
      <c r="C38" s="308">
        <v>2086</v>
      </c>
      <c r="D38" s="308">
        <v>1306</v>
      </c>
      <c r="E38" s="308">
        <v>204</v>
      </c>
      <c r="F38" s="308">
        <v>7440</v>
      </c>
      <c r="G38" s="308">
        <v>2697</v>
      </c>
    </row>
    <row r="39" spans="1:7" ht="30" customHeight="1" x14ac:dyDescent="0.2">
      <c r="A39" s="337" t="s">
        <v>206</v>
      </c>
      <c r="B39" s="306" t="s">
        <v>208</v>
      </c>
      <c r="C39" s="308">
        <v>0</v>
      </c>
      <c r="D39" s="308">
        <v>0</v>
      </c>
      <c r="E39" s="308">
        <v>0</v>
      </c>
      <c r="F39" s="308">
        <v>0</v>
      </c>
      <c r="G39" s="308">
        <v>0</v>
      </c>
    </row>
    <row r="40" spans="1:7" ht="30" customHeight="1" thickBot="1" x14ac:dyDescent="0.25">
      <c r="A40" s="334" t="s">
        <v>207</v>
      </c>
      <c r="B40" s="319" t="s">
        <v>283</v>
      </c>
      <c r="C40" s="320">
        <v>2086</v>
      </c>
      <c r="D40" s="320">
        <v>1306</v>
      </c>
      <c r="E40" s="320">
        <v>204</v>
      </c>
      <c r="F40" s="320">
        <v>7440</v>
      </c>
      <c r="G40" s="320">
        <v>2697</v>
      </c>
    </row>
    <row r="41" spans="1:7" s="295" customFormat="1" ht="27" customHeight="1" x14ac:dyDescent="0.15">
      <c r="A41" s="372"/>
      <c r="B41" s="460" t="s">
        <v>319</v>
      </c>
      <c r="C41" s="460"/>
      <c r="D41" s="460"/>
      <c r="E41" s="460"/>
      <c r="F41" s="460"/>
      <c r="G41" s="460"/>
    </row>
    <row r="42" spans="1:7" s="295" customFormat="1" ht="24" customHeight="1" thickBot="1" x14ac:dyDescent="0.25">
      <c r="A42" s="372"/>
      <c r="B42" s="436"/>
      <c r="C42" s="436"/>
      <c r="D42" s="436"/>
      <c r="E42" s="436"/>
      <c r="F42" s="436"/>
      <c r="G42" s="448" t="s">
        <v>322</v>
      </c>
    </row>
    <row r="43" spans="1:7" ht="45.75" customHeight="1" thickBot="1" x14ac:dyDescent="0.25">
      <c r="A43" s="338"/>
      <c r="B43" s="237"/>
      <c r="C43" s="462" t="s">
        <v>24</v>
      </c>
      <c r="D43" s="463"/>
      <c r="E43" s="464"/>
      <c r="F43" s="462" t="s">
        <v>26</v>
      </c>
      <c r="G43" s="465"/>
    </row>
    <row r="44" spans="1:7" ht="17.25" customHeight="1" x14ac:dyDescent="0.2">
      <c r="A44" s="339"/>
      <c r="B44" s="238" t="s">
        <v>2</v>
      </c>
      <c r="C44" s="281" t="s">
        <v>276</v>
      </c>
      <c r="D44" s="281" t="s">
        <v>307</v>
      </c>
      <c r="E44" s="281" t="s">
        <v>276</v>
      </c>
      <c r="F44" s="281" t="s">
        <v>276</v>
      </c>
      <c r="G44" s="281" t="s">
        <v>276</v>
      </c>
    </row>
    <row r="45" spans="1:7" ht="16.5" customHeight="1" x14ac:dyDescent="0.2">
      <c r="A45" s="339"/>
      <c r="B45" s="239"/>
      <c r="C45" s="285">
        <v>2015</v>
      </c>
      <c r="D45" s="285">
        <v>2014</v>
      </c>
      <c r="E45" s="285">
        <v>2014</v>
      </c>
      <c r="F45" s="285">
        <v>2015</v>
      </c>
      <c r="G45" s="285">
        <v>2014</v>
      </c>
    </row>
    <row r="46" spans="1:7" ht="25.5" customHeight="1" thickBot="1" x14ac:dyDescent="0.25">
      <c r="A46" s="340"/>
      <c r="B46" s="235"/>
      <c r="C46" s="282" t="s">
        <v>6</v>
      </c>
      <c r="D46" s="282" t="s">
        <v>6</v>
      </c>
      <c r="E46" s="282" t="s">
        <v>6</v>
      </c>
      <c r="F46" s="282" t="s">
        <v>5</v>
      </c>
      <c r="G46" s="282" t="s">
        <v>5</v>
      </c>
    </row>
    <row r="47" spans="1:7" ht="30.75" customHeight="1" x14ac:dyDescent="0.2">
      <c r="A47" s="369" t="s">
        <v>209</v>
      </c>
      <c r="B47" s="306" t="s">
        <v>217</v>
      </c>
      <c r="C47" s="307">
        <v>1127</v>
      </c>
      <c r="D47" s="307">
        <v>1122</v>
      </c>
      <c r="E47" s="307">
        <v>1108</v>
      </c>
      <c r="F47" s="307">
        <v>1127</v>
      </c>
      <c r="G47" s="307">
        <v>1108</v>
      </c>
    </row>
    <row r="48" spans="1:7" ht="37.5" customHeight="1" x14ac:dyDescent="0.2">
      <c r="A48" s="370" t="s">
        <v>210</v>
      </c>
      <c r="B48" s="306" t="s">
        <v>266</v>
      </c>
      <c r="C48" s="311">
        <v>42656</v>
      </c>
      <c r="D48" s="311" t="s">
        <v>4</v>
      </c>
      <c r="E48" s="311">
        <v>33229</v>
      </c>
      <c r="F48" s="311">
        <v>42656</v>
      </c>
      <c r="G48" s="311">
        <v>33229</v>
      </c>
    </row>
    <row r="49" spans="1:7" ht="18" customHeight="1" x14ac:dyDescent="0.2">
      <c r="A49" s="371" t="s">
        <v>235</v>
      </c>
      <c r="B49" s="292" t="s">
        <v>295</v>
      </c>
      <c r="C49" s="289"/>
      <c r="D49" s="289"/>
      <c r="E49" s="289"/>
      <c r="F49" s="289"/>
      <c r="G49" s="289"/>
    </row>
    <row r="50" spans="1:7" ht="17.25" customHeight="1" x14ac:dyDescent="0.2">
      <c r="A50" s="239"/>
      <c r="B50" s="292" t="s">
        <v>223</v>
      </c>
      <c r="C50" s="289"/>
      <c r="D50" s="289"/>
      <c r="E50" s="289"/>
      <c r="F50" s="289"/>
      <c r="G50" s="289"/>
    </row>
    <row r="51" spans="1:7" ht="17.25" customHeight="1" x14ac:dyDescent="0.2">
      <c r="A51" s="239"/>
      <c r="B51" s="303" t="s">
        <v>221</v>
      </c>
      <c r="C51" s="300">
        <v>9.31</v>
      </c>
      <c r="D51" s="300">
        <v>5.82</v>
      </c>
      <c r="E51" s="299">
        <v>0.84</v>
      </c>
      <c r="F51" s="300">
        <v>33.35</v>
      </c>
      <c r="G51" s="299">
        <v>10.98</v>
      </c>
    </row>
    <row r="52" spans="1:7" ht="17.25" customHeight="1" x14ac:dyDescent="0.2">
      <c r="A52" s="239"/>
      <c r="B52" s="303" t="s">
        <v>222</v>
      </c>
      <c r="C52" s="300">
        <v>8.8699999999999992</v>
      </c>
      <c r="D52" s="300">
        <v>5.58</v>
      </c>
      <c r="E52" s="299">
        <v>0.84</v>
      </c>
      <c r="F52" s="300">
        <v>31.77</v>
      </c>
      <c r="G52" s="299">
        <v>10.84</v>
      </c>
    </row>
    <row r="53" spans="1:7" ht="17.25" customHeight="1" x14ac:dyDescent="0.2">
      <c r="A53" s="283" t="s">
        <v>236</v>
      </c>
      <c r="B53" s="292" t="s">
        <v>296</v>
      </c>
      <c r="C53" s="300"/>
      <c r="D53" s="300"/>
      <c r="E53" s="299"/>
      <c r="F53" s="300"/>
      <c r="G53" s="299"/>
    </row>
    <row r="54" spans="1:7" ht="17.25" customHeight="1" x14ac:dyDescent="0.2">
      <c r="A54" s="239"/>
      <c r="B54" s="292" t="s">
        <v>223</v>
      </c>
      <c r="C54" s="300"/>
      <c r="D54" s="300"/>
      <c r="E54" s="299"/>
      <c r="F54" s="300"/>
      <c r="G54" s="299"/>
    </row>
    <row r="55" spans="1:7" ht="17.25" customHeight="1" x14ac:dyDescent="0.2">
      <c r="A55" s="239"/>
      <c r="B55" s="303" t="s">
        <v>221</v>
      </c>
      <c r="C55" s="299">
        <v>9.31</v>
      </c>
      <c r="D55" s="299">
        <v>5.82</v>
      </c>
      <c r="E55" s="299">
        <v>0.84</v>
      </c>
      <c r="F55" s="299">
        <v>33.35</v>
      </c>
      <c r="G55" s="299">
        <v>10.98</v>
      </c>
    </row>
    <row r="56" spans="1:7" ht="17.25" customHeight="1" thickBot="1" x14ac:dyDescent="0.25">
      <c r="A56" s="235"/>
      <c r="B56" s="348" t="s">
        <v>222</v>
      </c>
      <c r="C56" s="349">
        <v>8.8699999999999992</v>
      </c>
      <c r="D56" s="349">
        <v>5.58</v>
      </c>
      <c r="E56" s="349">
        <v>0.84</v>
      </c>
      <c r="F56" s="349">
        <v>31.77</v>
      </c>
      <c r="G56" s="349">
        <v>10.84</v>
      </c>
    </row>
    <row r="57" spans="1:7" ht="16.5" customHeight="1" x14ac:dyDescent="0.2">
      <c r="B57" s="345"/>
      <c r="C57" s="346"/>
      <c r="D57" s="346"/>
      <c r="E57" s="346"/>
      <c r="F57" s="346"/>
      <c r="G57" s="346"/>
    </row>
    <row r="58" spans="1:7" ht="23.25" customHeight="1" x14ac:dyDescent="0.25">
      <c r="A58" s="328"/>
      <c r="B58" s="461" t="s">
        <v>314</v>
      </c>
      <c r="C58" s="461"/>
      <c r="D58" s="461"/>
      <c r="E58" s="461"/>
      <c r="F58" s="461"/>
      <c r="G58" s="461"/>
    </row>
    <row r="59" spans="1:7" ht="16.5" customHeight="1" thickBot="1" x14ac:dyDescent="0.25">
      <c r="A59" s="328"/>
      <c r="B59" s="438"/>
      <c r="C59" s="438"/>
      <c r="D59" s="438"/>
      <c r="E59" s="438"/>
      <c r="F59" s="438"/>
      <c r="G59" s="438"/>
    </row>
    <row r="60" spans="1:7" ht="36.75" customHeight="1" thickBot="1" x14ac:dyDescent="0.25">
      <c r="A60" s="338"/>
      <c r="B60" s="237"/>
      <c r="C60" s="462" t="s">
        <v>24</v>
      </c>
      <c r="D60" s="463"/>
      <c r="E60" s="464"/>
      <c r="F60" s="462" t="s">
        <v>26</v>
      </c>
      <c r="G60" s="465"/>
    </row>
    <row r="61" spans="1:7" ht="16.5" customHeight="1" x14ac:dyDescent="0.2">
      <c r="A61" s="339"/>
      <c r="B61" s="238" t="s">
        <v>2</v>
      </c>
      <c r="C61" s="281" t="s">
        <v>276</v>
      </c>
      <c r="D61" s="281" t="s">
        <v>307</v>
      </c>
      <c r="E61" s="281" t="s">
        <v>276</v>
      </c>
      <c r="F61" s="281" t="s">
        <v>276</v>
      </c>
      <c r="G61" s="281" t="s">
        <v>276</v>
      </c>
    </row>
    <row r="62" spans="1:7" ht="16.5" customHeight="1" thickBot="1" x14ac:dyDescent="0.25">
      <c r="A62" s="329"/>
      <c r="B62" s="235"/>
      <c r="C62" s="344">
        <v>2015</v>
      </c>
      <c r="D62" s="344">
        <v>2014</v>
      </c>
      <c r="E62" s="344">
        <v>2014</v>
      </c>
      <c r="F62" s="344">
        <v>2015</v>
      </c>
      <c r="G62" s="344">
        <v>2014</v>
      </c>
    </row>
    <row r="63" spans="1:7" ht="16.5" customHeight="1" x14ac:dyDescent="0.2">
      <c r="A63" s="343" t="s">
        <v>220</v>
      </c>
      <c r="B63" s="327" t="s">
        <v>216</v>
      </c>
      <c r="C63" s="299"/>
      <c r="D63" s="299"/>
      <c r="E63" s="299"/>
      <c r="F63" s="299"/>
      <c r="G63" s="299"/>
    </row>
    <row r="64" spans="1:7" ht="16.5" customHeight="1" x14ac:dyDescent="0.2">
      <c r="A64" s="341" t="s">
        <v>190</v>
      </c>
      <c r="B64" s="292" t="s">
        <v>224</v>
      </c>
      <c r="C64" s="300"/>
      <c r="D64" s="300"/>
      <c r="E64" s="299"/>
      <c r="F64" s="299"/>
      <c r="G64" s="299"/>
    </row>
    <row r="65" spans="1:7" ht="16.5" customHeight="1" x14ac:dyDescent="0.2">
      <c r="A65" s="350"/>
      <c r="B65" s="292" t="s">
        <v>175</v>
      </c>
      <c r="C65" s="289">
        <v>11040012</v>
      </c>
      <c r="D65" s="289">
        <v>10924787</v>
      </c>
      <c r="E65" s="289">
        <v>10654020</v>
      </c>
      <c r="F65" s="289">
        <v>11040012</v>
      </c>
      <c r="G65" s="289">
        <v>10654020</v>
      </c>
    </row>
    <row r="66" spans="1:7" ht="16.5" customHeight="1" x14ac:dyDescent="0.2">
      <c r="A66" s="352"/>
      <c r="B66" s="312" t="s">
        <v>188</v>
      </c>
      <c r="C66" s="313">
        <v>0.48970000000000002</v>
      </c>
      <c r="D66" s="313">
        <v>0.48699999999999999</v>
      </c>
      <c r="E66" s="313">
        <v>0.48080000000000001</v>
      </c>
      <c r="F66" s="313">
        <v>0.48970000000000002</v>
      </c>
      <c r="G66" s="313">
        <v>0.48080000000000001</v>
      </c>
    </row>
    <row r="67" spans="1:7" ht="16.5" customHeight="1" x14ac:dyDescent="0.2">
      <c r="A67" s="341" t="s">
        <v>192</v>
      </c>
      <c r="B67" s="292" t="s">
        <v>225</v>
      </c>
      <c r="C67" s="289"/>
      <c r="D67" s="289"/>
      <c r="E67" s="289"/>
      <c r="F67" s="289"/>
      <c r="G67" s="289"/>
    </row>
    <row r="68" spans="1:7" ht="15.75" customHeight="1" x14ac:dyDescent="0.2">
      <c r="A68" s="350"/>
      <c r="B68" s="292" t="s">
        <v>226</v>
      </c>
      <c r="C68" s="289"/>
      <c r="D68" s="289"/>
      <c r="E68" s="289"/>
      <c r="F68" s="289"/>
      <c r="G68" s="289"/>
    </row>
    <row r="69" spans="1:7" ht="15.75" customHeight="1" x14ac:dyDescent="0.2">
      <c r="A69" s="350"/>
      <c r="B69" s="303" t="s">
        <v>176</v>
      </c>
      <c r="C69" s="294" t="s">
        <v>167</v>
      </c>
      <c r="D69" s="294" t="s">
        <v>167</v>
      </c>
      <c r="E69" s="294" t="s">
        <v>167</v>
      </c>
      <c r="F69" s="294" t="s">
        <v>167</v>
      </c>
      <c r="G69" s="294" t="s">
        <v>167</v>
      </c>
    </row>
    <row r="70" spans="1:7" ht="25.5" x14ac:dyDescent="0.2">
      <c r="A70" s="350"/>
      <c r="B70" s="353" t="s">
        <v>178</v>
      </c>
      <c r="C70" s="294" t="s">
        <v>4</v>
      </c>
      <c r="D70" s="294" t="s">
        <v>4</v>
      </c>
      <c r="E70" s="294" t="s">
        <v>4</v>
      </c>
      <c r="F70" s="294" t="s">
        <v>4</v>
      </c>
      <c r="G70" s="294" t="s">
        <v>4</v>
      </c>
    </row>
    <row r="71" spans="1:7" ht="25.5" x14ac:dyDescent="0.2">
      <c r="A71" s="350"/>
      <c r="B71" s="353" t="s">
        <v>179</v>
      </c>
      <c r="C71" s="294" t="s">
        <v>4</v>
      </c>
      <c r="D71" s="294" t="s">
        <v>4</v>
      </c>
      <c r="E71" s="294" t="s">
        <v>4</v>
      </c>
      <c r="F71" s="294" t="s">
        <v>4</v>
      </c>
      <c r="G71" s="294" t="s">
        <v>4</v>
      </c>
    </row>
    <row r="72" spans="1:7" ht="15.75" customHeight="1" x14ac:dyDescent="0.2">
      <c r="A72" s="350"/>
      <c r="B72" s="292" t="s">
        <v>230</v>
      </c>
      <c r="C72" s="289"/>
      <c r="D72" s="289"/>
      <c r="E72" s="289"/>
      <c r="F72" s="289"/>
      <c r="G72" s="289"/>
    </row>
    <row r="73" spans="1:7" ht="15.75" customHeight="1" x14ac:dyDescent="0.2">
      <c r="A73" s="350"/>
      <c r="B73" s="303" t="s">
        <v>176</v>
      </c>
      <c r="C73" s="289">
        <v>11506660</v>
      </c>
      <c r="D73" s="289">
        <v>11506660</v>
      </c>
      <c r="E73" s="289">
        <v>11506660</v>
      </c>
      <c r="F73" s="289">
        <v>11506660</v>
      </c>
      <c r="G73" s="289">
        <v>11506660</v>
      </c>
    </row>
    <row r="74" spans="1:7" ht="25.5" x14ac:dyDescent="0.2">
      <c r="A74" s="350"/>
      <c r="B74" s="353" t="s">
        <v>178</v>
      </c>
      <c r="C74" s="296">
        <v>1</v>
      </c>
      <c r="D74" s="296">
        <v>1</v>
      </c>
      <c r="E74" s="296">
        <v>1</v>
      </c>
      <c r="F74" s="296">
        <v>1</v>
      </c>
      <c r="G74" s="296">
        <v>1</v>
      </c>
    </row>
    <row r="75" spans="1:7" ht="26.25" thickBot="1" x14ac:dyDescent="0.25">
      <c r="A75" s="351"/>
      <c r="B75" s="353" t="s">
        <v>179</v>
      </c>
      <c r="C75" s="298">
        <v>0.51029999999999998</v>
      </c>
      <c r="D75" s="298">
        <v>0.51300000000000001</v>
      </c>
      <c r="E75" s="298">
        <v>0.51919999999999999</v>
      </c>
      <c r="F75" s="298">
        <v>0.51029999999999998</v>
      </c>
      <c r="G75" s="298">
        <v>0.51919999999999999</v>
      </c>
    </row>
    <row r="76" spans="1:7" ht="16.5" customHeight="1" thickBot="1" x14ac:dyDescent="0.25">
      <c r="B76" s="314"/>
      <c r="C76" s="322"/>
      <c r="D76" s="322"/>
      <c r="E76" s="322"/>
      <c r="F76" s="322"/>
      <c r="G76" s="322"/>
    </row>
    <row r="77" spans="1:7" ht="16.5" customHeight="1" x14ac:dyDescent="0.2">
      <c r="A77" s="356"/>
      <c r="B77" s="356" t="s">
        <v>2</v>
      </c>
      <c r="C77" s="358" t="s">
        <v>180</v>
      </c>
      <c r="D77" s="295"/>
      <c r="E77" s="295"/>
      <c r="F77" s="434"/>
      <c r="G77" s="295"/>
    </row>
    <row r="78" spans="1:7" ht="16.5" customHeight="1" thickBot="1" x14ac:dyDescent="0.25">
      <c r="A78" s="357"/>
      <c r="B78" s="316"/>
      <c r="C78" s="359" t="s">
        <v>315</v>
      </c>
      <c r="D78" s="295"/>
      <c r="E78" s="295"/>
      <c r="F78" s="295"/>
      <c r="G78" s="295"/>
    </row>
    <row r="79" spans="1:7" ht="16.5" customHeight="1" x14ac:dyDescent="0.2">
      <c r="A79" s="315" t="s">
        <v>227</v>
      </c>
      <c r="B79" s="368" t="s">
        <v>228</v>
      </c>
      <c r="C79" s="362"/>
      <c r="D79" s="295"/>
      <c r="E79" s="295"/>
      <c r="F79" s="295"/>
      <c r="G79" s="295"/>
    </row>
    <row r="80" spans="1:7" ht="16.5" customHeight="1" x14ac:dyDescent="0.2">
      <c r="A80" s="354"/>
      <c r="B80" s="366" t="s">
        <v>181</v>
      </c>
      <c r="C80" s="367">
        <v>0</v>
      </c>
      <c r="D80" s="295"/>
      <c r="E80" s="295"/>
      <c r="F80" s="295"/>
      <c r="G80" s="295"/>
    </row>
    <row r="81" spans="1:7" ht="16.5" customHeight="1" x14ac:dyDescent="0.2">
      <c r="A81" s="354"/>
      <c r="B81" s="360" t="s">
        <v>182</v>
      </c>
      <c r="C81" s="310">
        <v>1</v>
      </c>
      <c r="D81" s="295"/>
      <c r="E81" s="295"/>
      <c r="F81" s="295"/>
      <c r="G81" s="295"/>
    </row>
    <row r="82" spans="1:7" ht="16.5" customHeight="1" x14ac:dyDescent="0.2">
      <c r="A82" s="354"/>
      <c r="B82" s="364" t="s">
        <v>189</v>
      </c>
      <c r="C82" s="365">
        <v>1</v>
      </c>
      <c r="D82" s="295"/>
      <c r="E82" s="295"/>
      <c r="F82" s="295"/>
      <c r="G82" s="295"/>
    </row>
    <row r="83" spans="1:7" ht="16.5" customHeight="1" thickBot="1" x14ac:dyDescent="0.25">
      <c r="A83" s="355"/>
      <c r="B83" s="361" t="s">
        <v>183</v>
      </c>
      <c r="C83" s="363">
        <v>0</v>
      </c>
      <c r="D83" s="295"/>
      <c r="E83" s="295"/>
      <c r="F83" s="295"/>
      <c r="G83" s="295"/>
    </row>
    <row r="84" spans="1:7" ht="16.5" customHeight="1" x14ac:dyDescent="0.2">
      <c r="B84" s="89"/>
      <c r="C84" s="295"/>
      <c r="D84" s="295"/>
      <c r="E84" s="295"/>
      <c r="F84" s="295"/>
      <c r="G84" s="295"/>
    </row>
    <row r="85" spans="1:7" ht="16.5" customHeight="1" x14ac:dyDescent="0.2">
      <c r="B85" s="89"/>
      <c r="C85" s="295"/>
      <c r="D85" s="295"/>
      <c r="E85" s="295"/>
      <c r="F85" s="295"/>
      <c r="G85" s="295"/>
    </row>
    <row r="86" spans="1:7" s="241" customFormat="1" ht="23.25" customHeight="1" x14ac:dyDescent="0.25">
      <c r="A86" s="373"/>
      <c r="B86" s="461" t="s">
        <v>320</v>
      </c>
      <c r="C86" s="461"/>
      <c r="D86" s="461"/>
      <c r="E86" s="461"/>
      <c r="F86" s="461"/>
      <c r="G86" s="461"/>
    </row>
    <row r="87" spans="1:7" ht="13.5" thickBot="1" x14ac:dyDescent="0.25">
      <c r="B87" s="236"/>
      <c r="C87" s="295"/>
      <c r="D87" s="295"/>
      <c r="E87" s="295"/>
      <c r="F87" s="295"/>
      <c r="G87" s="448" t="s">
        <v>322</v>
      </c>
    </row>
    <row r="88" spans="1:7" ht="39" customHeight="1" thickBot="1" x14ac:dyDescent="0.25">
      <c r="A88" s="338"/>
      <c r="B88" s="237"/>
      <c r="C88" s="462" t="s">
        <v>24</v>
      </c>
      <c r="D88" s="463"/>
      <c r="E88" s="464"/>
      <c r="F88" s="462" t="s">
        <v>26</v>
      </c>
      <c r="G88" s="465"/>
    </row>
    <row r="89" spans="1:7" ht="17.25" customHeight="1" x14ac:dyDescent="0.2">
      <c r="A89" s="339"/>
      <c r="B89" s="238" t="s">
        <v>2</v>
      </c>
      <c r="C89" s="281" t="s">
        <v>276</v>
      </c>
      <c r="D89" s="281" t="s">
        <v>307</v>
      </c>
      <c r="E89" s="290" t="s">
        <v>276</v>
      </c>
      <c r="F89" s="281" t="s">
        <v>276</v>
      </c>
      <c r="G89" s="281" t="s">
        <v>276</v>
      </c>
    </row>
    <row r="90" spans="1:7" ht="16.5" customHeight="1" x14ac:dyDescent="0.2">
      <c r="A90" s="339"/>
      <c r="B90" s="239"/>
      <c r="C90" s="285">
        <v>2015</v>
      </c>
      <c r="D90" s="285">
        <v>2014</v>
      </c>
      <c r="E90" s="285">
        <v>2014</v>
      </c>
      <c r="F90" s="285">
        <v>2015</v>
      </c>
      <c r="G90" s="285">
        <v>2014</v>
      </c>
    </row>
    <row r="91" spans="1:7" ht="33" customHeight="1" thickBot="1" x14ac:dyDescent="0.25">
      <c r="A91" s="340"/>
      <c r="B91" s="235"/>
      <c r="C91" s="282" t="s">
        <v>6</v>
      </c>
      <c r="D91" s="282" t="s">
        <v>6</v>
      </c>
      <c r="E91" s="282" t="s">
        <v>6</v>
      </c>
      <c r="F91" s="282" t="s">
        <v>5</v>
      </c>
      <c r="G91" s="418" t="s">
        <v>5</v>
      </c>
    </row>
    <row r="92" spans="1:7" ht="16.5" customHeight="1" x14ac:dyDescent="0.2">
      <c r="A92" s="342" t="s">
        <v>190</v>
      </c>
      <c r="B92" s="292" t="s">
        <v>274</v>
      </c>
      <c r="C92" s="289"/>
      <c r="D92" s="289"/>
      <c r="E92" s="289"/>
      <c r="F92" s="289"/>
      <c r="G92" s="289"/>
    </row>
    <row r="93" spans="1:7" ht="16.5" customHeight="1" x14ac:dyDescent="0.2">
      <c r="A93" s="339"/>
      <c r="B93" s="303" t="s">
        <v>8</v>
      </c>
      <c r="C93" s="289">
        <v>11598</v>
      </c>
      <c r="D93" s="289">
        <v>11612</v>
      </c>
      <c r="E93" s="289">
        <v>9615</v>
      </c>
      <c r="F93" s="289">
        <v>44143</v>
      </c>
      <c r="G93" s="289">
        <v>35252</v>
      </c>
    </row>
    <row r="94" spans="1:7" ht="16.5" customHeight="1" x14ac:dyDescent="0.2">
      <c r="A94" s="339"/>
      <c r="B94" s="303" t="s">
        <v>168</v>
      </c>
      <c r="C94" s="289">
        <v>4090</v>
      </c>
      <c r="D94" s="289">
        <v>4316</v>
      </c>
      <c r="E94" s="289">
        <v>3915</v>
      </c>
      <c r="F94" s="289">
        <v>16509</v>
      </c>
      <c r="G94" s="289">
        <v>14322</v>
      </c>
    </row>
    <row r="95" spans="1:7" ht="16.5" customHeight="1" x14ac:dyDescent="0.2">
      <c r="A95" s="339"/>
      <c r="B95" s="303" t="s">
        <v>17</v>
      </c>
      <c r="C95" s="289">
        <v>1327</v>
      </c>
      <c r="D95" s="289">
        <v>1328</v>
      </c>
      <c r="E95" s="289">
        <v>1482</v>
      </c>
      <c r="F95" s="289">
        <v>5860</v>
      </c>
      <c r="G95" s="289">
        <v>5469</v>
      </c>
    </row>
    <row r="96" spans="1:7" ht="16.5" customHeight="1" x14ac:dyDescent="0.2">
      <c r="A96" s="347"/>
      <c r="B96" s="309" t="s">
        <v>229</v>
      </c>
      <c r="C96" s="308">
        <v>17015</v>
      </c>
      <c r="D96" s="308">
        <v>17256</v>
      </c>
      <c r="E96" s="308">
        <v>15012</v>
      </c>
      <c r="F96" s="308">
        <v>66512</v>
      </c>
      <c r="G96" s="308">
        <v>55043</v>
      </c>
    </row>
    <row r="97" spans="1:7" ht="16.5" customHeight="1" x14ac:dyDescent="0.2">
      <c r="A97" s="342" t="s">
        <v>192</v>
      </c>
      <c r="B97" s="292" t="s">
        <v>289</v>
      </c>
      <c r="C97" s="284"/>
      <c r="D97" s="284"/>
      <c r="E97" s="284"/>
      <c r="F97" s="284"/>
      <c r="G97" s="284"/>
    </row>
    <row r="98" spans="1:7" ht="18.75" customHeight="1" x14ac:dyDescent="0.2">
      <c r="A98" s="339"/>
      <c r="B98" s="303" t="s">
        <v>8</v>
      </c>
      <c r="C98" s="289">
        <v>3168</v>
      </c>
      <c r="D98" s="289">
        <v>1745</v>
      </c>
      <c r="E98" s="289">
        <v>2460</v>
      </c>
      <c r="F98" s="289">
        <v>8884</v>
      </c>
      <c r="G98" s="289">
        <v>8007</v>
      </c>
    </row>
    <row r="99" spans="1:7" ht="18.75" customHeight="1" x14ac:dyDescent="0.2">
      <c r="A99" s="339"/>
      <c r="B99" s="303" t="s">
        <v>168</v>
      </c>
      <c r="C99" s="289">
        <v>447</v>
      </c>
      <c r="D99" s="289">
        <v>366</v>
      </c>
      <c r="E99" s="289">
        <v>276</v>
      </c>
      <c r="F99" s="289">
        <v>1637</v>
      </c>
      <c r="G99" s="289">
        <v>817</v>
      </c>
    </row>
    <row r="100" spans="1:7" ht="18.75" customHeight="1" x14ac:dyDescent="0.2">
      <c r="A100" s="339"/>
      <c r="B100" s="303" t="s">
        <v>17</v>
      </c>
      <c r="C100" s="289">
        <v>104</v>
      </c>
      <c r="D100" s="289">
        <v>-24</v>
      </c>
      <c r="E100" s="289">
        <v>371</v>
      </c>
      <c r="F100" s="289">
        <v>646</v>
      </c>
      <c r="G100" s="289">
        <v>664</v>
      </c>
    </row>
    <row r="101" spans="1:7" ht="18.75" customHeight="1" x14ac:dyDescent="0.2">
      <c r="A101" s="339"/>
      <c r="B101" s="303" t="s">
        <v>10</v>
      </c>
      <c r="C101" s="293">
        <v>3719</v>
      </c>
      <c r="D101" s="293">
        <v>2087</v>
      </c>
      <c r="E101" s="293">
        <v>3107</v>
      </c>
      <c r="F101" s="293">
        <v>11167</v>
      </c>
      <c r="G101" s="293">
        <v>9488</v>
      </c>
    </row>
    <row r="102" spans="1:7" ht="18.75" customHeight="1" x14ac:dyDescent="0.2">
      <c r="A102" s="339"/>
      <c r="B102" s="292" t="s">
        <v>184</v>
      </c>
      <c r="C102" s="289">
        <v>2</v>
      </c>
      <c r="D102" s="289">
        <v>7</v>
      </c>
      <c r="E102" s="289">
        <v>5</v>
      </c>
      <c r="F102" s="289">
        <v>27</v>
      </c>
      <c r="G102" s="289">
        <v>27</v>
      </c>
    </row>
    <row r="103" spans="1:7" ht="16.5" customHeight="1" x14ac:dyDescent="0.2">
      <c r="A103" s="339"/>
      <c r="B103" s="238" t="s">
        <v>293</v>
      </c>
      <c r="C103" s="323">
        <v>1710</v>
      </c>
      <c r="D103" s="323">
        <v>1156</v>
      </c>
      <c r="E103" s="323">
        <v>1182</v>
      </c>
      <c r="F103" s="323">
        <v>3821</v>
      </c>
      <c r="G103" s="323">
        <v>4634</v>
      </c>
    </row>
    <row r="104" spans="1:7" ht="12.75" customHeight="1" thickBot="1" x14ac:dyDescent="0.25">
      <c r="A104" s="339"/>
      <c r="B104" s="292" t="s">
        <v>172</v>
      </c>
      <c r="C104" s="289"/>
      <c r="D104" s="289"/>
      <c r="E104" s="289"/>
      <c r="F104" s="289"/>
      <c r="G104" s="289"/>
    </row>
    <row r="105" spans="1:7" s="297" customFormat="1" ht="18.75" customHeight="1" thickBot="1" x14ac:dyDescent="0.2">
      <c r="A105" s="336" t="s">
        <v>193</v>
      </c>
      <c r="B105" s="309" t="s">
        <v>284</v>
      </c>
      <c r="C105" s="309">
        <v>2007</v>
      </c>
      <c r="D105" s="309">
        <v>924</v>
      </c>
      <c r="E105" s="309">
        <v>1920</v>
      </c>
      <c r="F105" s="309">
        <v>7319</v>
      </c>
      <c r="G105" s="447">
        <v>4827</v>
      </c>
    </row>
    <row r="106" spans="1:7" ht="18.75" customHeight="1" x14ac:dyDescent="0.2">
      <c r="A106" s="341" t="s">
        <v>195</v>
      </c>
      <c r="B106" s="292" t="s">
        <v>275</v>
      </c>
      <c r="C106" s="289"/>
      <c r="D106" s="289"/>
      <c r="E106" s="289"/>
      <c r="F106" s="289"/>
      <c r="G106" s="289"/>
    </row>
    <row r="107" spans="1:7" ht="18.75" customHeight="1" x14ac:dyDescent="0.2">
      <c r="A107" s="339"/>
      <c r="B107" s="292" t="s">
        <v>8</v>
      </c>
      <c r="C107" s="289">
        <v>4762</v>
      </c>
      <c r="D107" s="289">
        <v>3295</v>
      </c>
      <c r="E107" s="289">
        <v>471</v>
      </c>
      <c r="F107" s="289">
        <v>4762</v>
      </c>
      <c r="G107" s="289">
        <v>471</v>
      </c>
    </row>
    <row r="108" spans="1:7" ht="18.75" customHeight="1" x14ac:dyDescent="0.2">
      <c r="A108" s="339"/>
      <c r="B108" s="292" t="s">
        <v>168</v>
      </c>
      <c r="C108" s="289">
        <v>18244</v>
      </c>
      <c r="D108" s="289">
        <v>19056</v>
      </c>
      <c r="E108" s="289">
        <v>15020</v>
      </c>
      <c r="F108" s="289">
        <v>18244</v>
      </c>
      <c r="G108" s="289">
        <v>15020</v>
      </c>
    </row>
    <row r="109" spans="1:7" ht="18.75" customHeight="1" x14ac:dyDescent="0.2">
      <c r="A109" s="339"/>
      <c r="B109" s="292" t="s">
        <v>17</v>
      </c>
      <c r="C109" s="289">
        <v>6204</v>
      </c>
      <c r="D109" s="289">
        <v>7146</v>
      </c>
      <c r="E109" s="289">
        <v>4693</v>
      </c>
      <c r="F109" s="289">
        <v>6204</v>
      </c>
      <c r="G109" s="289">
        <v>4693</v>
      </c>
    </row>
    <row r="110" spans="1:7" ht="18.75" customHeight="1" x14ac:dyDescent="0.2">
      <c r="A110" s="339"/>
      <c r="B110" s="292" t="s">
        <v>68</v>
      </c>
      <c r="C110" s="289">
        <v>13446</v>
      </c>
      <c r="D110" s="289">
        <v>11361</v>
      </c>
      <c r="E110" s="289">
        <v>14153</v>
      </c>
      <c r="F110" s="289">
        <v>13446</v>
      </c>
      <c r="G110" s="289">
        <v>14153</v>
      </c>
    </row>
    <row r="111" spans="1:7" ht="18.75" customHeight="1" thickBot="1" x14ac:dyDescent="0.25">
      <c r="A111" s="340"/>
      <c r="B111" s="321" t="s">
        <v>10</v>
      </c>
      <c r="C111" s="320">
        <v>42656</v>
      </c>
      <c r="D111" s="320">
        <v>40858</v>
      </c>
      <c r="E111" s="320">
        <v>34337</v>
      </c>
      <c r="F111" s="320">
        <v>42656</v>
      </c>
      <c r="G111" s="320">
        <v>34337</v>
      </c>
    </row>
    <row r="112" spans="1:7" x14ac:dyDescent="0.2">
      <c r="B112" s="240"/>
      <c r="C112" s="240"/>
      <c r="E112" s="279"/>
      <c r="F112" s="279"/>
      <c r="G112" s="279"/>
    </row>
    <row r="114" spans="1:7" x14ac:dyDescent="0.2">
      <c r="A114" s="328"/>
      <c r="B114" s="233" t="s">
        <v>268</v>
      </c>
    </row>
    <row r="115" spans="1:7" ht="13.5" thickBot="1" x14ac:dyDescent="0.25">
      <c r="A115" s="328"/>
      <c r="F115" s="318" t="s">
        <v>111</v>
      </c>
      <c r="G115" s="318"/>
    </row>
    <row r="116" spans="1:7" x14ac:dyDescent="0.2">
      <c r="A116" s="338"/>
      <c r="B116" s="237" t="s">
        <v>2</v>
      </c>
      <c r="C116" s="314"/>
      <c r="D116" s="382"/>
      <c r="E116" s="467" t="s">
        <v>173</v>
      </c>
      <c r="F116" s="468"/>
      <c r="G116" s="325"/>
    </row>
    <row r="117" spans="1:7" x14ac:dyDescent="0.2">
      <c r="A117" s="339"/>
      <c r="B117" s="239"/>
      <c r="C117" s="89"/>
      <c r="D117" s="324"/>
      <c r="E117" s="408" t="s">
        <v>276</v>
      </c>
      <c r="F117" s="406" t="s">
        <v>276</v>
      </c>
      <c r="G117" s="326"/>
    </row>
    <row r="118" spans="1:7" x14ac:dyDescent="0.2">
      <c r="A118" s="315"/>
      <c r="B118" s="239"/>
      <c r="C118" s="89"/>
      <c r="D118" s="324"/>
      <c r="E118" s="409">
        <v>2015</v>
      </c>
      <c r="F118" s="407">
        <v>2014</v>
      </c>
      <c r="G118" s="396"/>
    </row>
    <row r="119" spans="1:7" x14ac:dyDescent="0.2">
      <c r="A119" s="380"/>
      <c r="B119" s="380"/>
      <c r="C119" s="383"/>
      <c r="D119" s="376"/>
      <c r="E119" s="410" t="s">
        <v>5</v>
      </c>
      <c r="F119" s="405" t="s">
        <v>5</v>
      </c>
      <c r="G119" s="396"/>
    </row>
    <row r="120" spans="1:7" ht="17.25" customHeight="1" x14ac:dyDescent="0.2">
      <c r="A120" s="329" t="s">
        <v>220</v>
      </c>
      <c r="B120" s="239" t="s">
        <v>240</v>
      </c>
      <c r="C120" s="89"/>
      <c r="D120" s="324"/>
      <c r="E120" s="315"/>
      <c r="F120" s="324"/>
    </row>
    <row r="121" spans="1:7" x14ac:dyDescent="0.2">
      <c r="A121" s="329"/>
      <c r="B121" s="239"/>
      <c r="C121" s="89"/>
      <c r="D121" s="324"/>
      <c r="E121" s="315"/>
      <c r="F121" s="324"/>
    </row>
    <row r="122" spans="1:7" x14ac:dyDescent="0.2">
      <c r="A122" s="329">
        <v>1</v>
      </c>
      <c r="B122" s="239" t="s">
        <v>241</v>
      </c>
      <c r="C122" s="89"/>
      <c r="D122" s="324"/>
      <c r="E122" s="315"/>
      <c r="F122" s="324"/>
    </row>
    <row r="123" spans="1:7" x14ac:dyDescent="0.2">
      <c r="A123" s="329"/>
      <c r="B123" s="384" t="s">
        <v>242</v>
      </c>
      <c r="C123" s="89"/>
      <c r="D123" s="324"/>
      <c r="E123" s="315">
        <v>1127</v>
      </c>
      <c r="F123" s="324">
        <v>1108</v>
      </c>
    </row>
    <row r="124" spans="1:7" x14ac:dyDescent="0.2">
      <c r="A124" s="329"/>
      <c r="B124" s="384" t="s">
        <v>243</v>
      </c>
      <c r="C124" s="89"/>
      <c r="D124" s="324"/>
      <c r="E124" s="315">
        <v>42656</v>
      </c>
      <c r="F124" s="324">
        <v>33229</v>
      </c>
    </row>
    <row r="125" spans="1:7" x14ac:dyDescent="0.2">
      <c r="A125" s="329"/>
      <c r="B125" s="385" t="s">
        <v>247</v>
      </c>
      <c r="C125" s="89"/>
      <c r="D125" s="324"/>
      <c r="E125" s="315">
        <v>0</v>
      </c>
      <c r="F125" s="324">
        <v>0</v>
      </c>
    </row>
    <row r="126" spans="1:7" x14ac:dyDescent="0.2">
      <c r="A126" s="329"/>
      <c r="B126" s="386" t="s">
        <v>270</v>
      </c>
      <c r="C126" s="387"/>
      <c r="D126" s="388"/>
      <c r="E126" s="375">
        <v>43783</v>
      </c>
      <c r="F126" s="375">
        <v>34337</v>
      </c>
    </row>
    <row r="127" spans="1:7" x14ac:dyDescent="0.2">
      <c r="A127" s="329"/>
      <c r="B127" s="239"/>
      <c r="C127" s="89"/>
      <c r="D127" s="324"/>
      <c r="E127" s="315"/>
      <c r="F127" s="324"/>
    </row>
    <row r="128" spans="1:7" x14ac:dyDescent="0.2">
      <c r="A128" s="329">
        <v>2</v>
      </c>
      <c r="B128" s="239" t="s">
        <v>244</v>
      </c>
      <c r="C128" s="89"/>
      <c r="D128" s="324"/>
      <c r="E128" s="315">
        <v>0</v>
      </c>
      <c r="F128" s="324">
        <v>0</v>
      </c>
    </row>
    <row r="129" spans="1:6" x14ac:dyDescent="0.2">
      <c r="A129" s="329"/>
      <c r="B129" s="239"/>
      <c r="C129" s="89"/>
      <c r="D129" s="324"/>
      <c r="E129" s="315"/>
      <c r="F129" s="324"/>
    </row>
    <row r="130" spans="1:6" x14ac:dyDescent="0.2">
      <c r="A130" s="329">
        <v>3</v>
      </c>
      <c r="B130" s="239" t="s">
        <v>245</v>
      </c>
      <c r="C130" s="89"/>
      <c r="D130" s="324"/>
      <c r="E130" s="315"/>
      <c r="F130" s="324"/>
    </row>
    <row r="131" spans="1:6" x14ac:dyDescent="0.2">
      <c r="A131" s="329"/>
      <c r="B131" s="384" t="s">
        <v>246</v>
      </c>
      <c r="C131" s="89"/>
      <c r="D131" s="324"/>
      <c r="E131" s="315">
        <v>86</v>
      </c>
      <c r="F131" s="324">
        <v>135</v>
      </c>
    </row>
    <row r="132" spans="1:6" x14ac:dyDescent="0.2">
      <c r="A132" s="329"/>
      <c r="B132" s="384" t="s">
        <v>354</v>
      </c>
      <c r="C132" s="89"/>
      <c r="D132" s="324"/>
      <c r="E132" s="315">
        <v>1206</v>
      </c>
      <c r="F132" s="324">
        <v>1755</v>
      </c>
    </row>
    <row r="133" spans="1:6" x14ac:dyDescent="0.2">
      <c r="A133" s="329"/>
      <c r="B133" s="386" t="s">
        <v>271</v>
      </c>
      <c r="C133" s="387"/>
      <c r="D133" s="388"/>
      <c r="E133" s="375">
        <v>1292</v>
      </c>
      <c r="F133" s="375">
        <v>1890</v>
      </c>
    </row>
    <row r="134" spans="1:6" x14ac:dyDescent="0.2">
      <c r="A134" s="329"/>
      <c r="B134" s="381"/>
      <c r="C134" s="89"/>
      <c r="D134" s="324"/>
      <c r="E134" s="315"/>
      <c r="F134" s="324"/>
    </row>
    <row r="135" spans="1:6" x14ac:dyDescent="0.2">
      <c r="A135" s="329">
        <v>4</v>
      </c>
      <c r="B135" s="239" t="s">
        <v>248</v>
      </c>
      <c r="C135" s="89"/>
      <c r="D135" s="324"/>
      <c r="E135" s="315"/>
      <c r="F135" s="324"/>
    </row>
    <row r="136" spans="1:6" x14ac:dyDescent="0.2">
      <c r="A136" s="329"/>
      <c r="B136" s="384" t="s">
        <v>333</v>
      </c>
      <c r="C136" s="89"/>
      <c r="D136" s="324"/>
      <c r="E136" s="315">
        <v>604</v>
      </c>
      <c r="F136" s="324">
        <v>279</v>
      </c>
    </row>
    <row r="137" spans="1:6" x14ac:dyDescent="0.2">
      <c r="A137" s="329"/>
      <c r="B137" s="385" t="s">
        <v>334</v>
      </c>
      <c r="C137" s="89"/>
      <c r="D137" s="324"/>
      <c r="E137" s="315">
        <v>4676</v>
      </c>
      <c r="F137" s="324">
        <v>6519</v>
      </c>
    </row>
    <row r="138" spans="1:6" x14ac:dyDescent="0.2">
      <c r="A138" s="329"/>
      <c r="B138" s="384" t="s">
        <v>335</v>
      </c>
      <c r="C138" s="89"/>
      <c r="D138" s="324"/>
      <c r="E138" s="315">
        <v>1062</v>
      </c>
      <c r="F138" s="324">
        <v>1851</v>
      </c>
    </row>
    <row r="139" spans="1:6" x14ac:dyDescent="0.2">
      <c r="A139" s="329"/>
      <c r="B139" s="386" t="s">
        <v>272</v>
      </c>
      <c r="C139" s="387"/>
      <c r="D139" s="388"/>
      <c r="E139" s="375">
        <v>6342</v>
      </c>
      <c r="F139" s="375">
        <v>8649</v>
      </c>
    </row>
    <row r="140" spans="1:6" x14ac:dyDescent="0.2">
      <c r="A140" s="329"/>
      <c r="B140" s="381"/>
      <c r="C140" s="89"/>
      <c r="D140" s="324"/>
      <c r="E140" s="315"/>
      <c r="F140" s="324"/>
    </row>
    <row r="141" spans="1:6" x14ac:dyDescent="0.2">
      <c r="A141" s="329"/>
      <c r="B141" s="389" t="s">
        <v>253</v>
      </c>
      <c r="C141" s="387"/>
      <c r="D141" s="388"/>
      <c r="E141" s="375">
        <v>51417</v>
      </c>
      <c r="F141" s="375">
        <v>44876</v>
      </c>
    </row>
    <row r="142" spans="1:6" x14ac:dyDescent="0.2">
      <c r="A142" s="329"/>
      <c r="B142" s="381"/>
      <c r="C142" s="89"/>
      <c r="D142" s="324"/>
      <c r="E142" s="315"/>
      <c r="F142" s="324"/>
    </row>
    <row r="143" spans="1:6" x14ac:dyDescent="0.2">
      <c r="A143" s="329" t="s">
        <v>227</v>
      </c>
      <c r="B143" s="239" t="s">
        <v>254</v>
      </c>
      <c r="C143" s="89"/>
      <c r="D143" s="324"/>
      <c r="E143" s="315"/>
      <c r="F143" s="324"/>
    </row>
    <row r="144" spans="1:6" x14ac:dyDescent="0.2">
      <c r="A144" s="329"/>
      <c r="B144" s="381"/>
      <c r="C144" s="89"/>
      <c r="D144" s="324"/>
      <c r="E144" s="315"/>
      <c r="F144" s="324"/>
    </row>
    <row r="145" spans="1:6" x14ac:dyDescent="0.2">
      <c r="A145" s="329">
        <v>1</v>
      </c>
      <c r="B145" s="239" t="s">
        <v>255</v>
      </c>
      <c r="C145" s="89"/>
      <c r="D145" s="324"/>
      <c r="E145" s="315"/>
      <c r="F145" s="324"/>
    </row>
    <row r="146" spans="1:6" x14ac:dyDescent="0.2">
      <c r="A146" s="329"/>
      <c r="B146" s="384" t="s">
        <v>256</v>
      </c>
      <c r="C146" s="89"/>
      <c r="D146" s="324"/>
      <c r="E146" s="315">
        <v>7058</v>
      </c>
      <c r="F146" s="324">
        <v>7815</v>
      </c>
    </row>
    <row r="147" spans="1:6" x14ac:dyDescent="0.2">
      <c r="A147" s="329"/>
      <c r="B147" s="385" t="s">
        <v>262</v>
      </c>
      <c r="C147" s="89"/>
      <c r="D147" s="324"/>
      <c r="E147" s="315">
        <v>15227</v>
      </c>
      <c r="F147" s="324">
        <v>13655</v>
      </c>
    </row>
    <row r="148" spans="1:6" x14ac:dyDescent="0.2">
      <c r="A148" s="329"/>
      <c r="B148" s="384" t="s">
        <v>263</v>
      </c>
      <c r="C148" s="89"/>
      <c r="D148" s="324"/>
      <c r="E148" s="315">
        <v>1926</v>
      </c>
      <c r="F148" s="324">
        <v>1882</v>
      </c>
    </row>
    <row r="149" spans="1:6" x14ac:dyDescent="0.2">
      <c r="A149" s="329"/>
      <c r="B149" s="384" t="s">
        <v>264</v>
      </c>
      <c r="C149" s="89"/>
      <c r="D149" s="324"/>
      <c r="E149" s="315">
        <v>4840</v>
      </c>
      <c r="F149" s="324">
        <v>6064</v>
      </c>
    </row>
    <row r="150" spans="1:6" ht="12.75" customHeight="1" x14ac:dyDescent="0.2">
      <c r="A150" s="329"/>
      <c r="B150" s="384" t="s">
        <v>265</v>
      </c>
      <c r="C150" s="89"/>
      <c r="D150" s="324"/>
      <c r="E150" s="315">
        <v>310</v>
      </c>
      <c r="F150" s="324">
        <v>26</v>
      </c>
    </row>
    <row r="151" spans="1:6" x14ac:dyDescent="0.2">
      <c r="A151" s="329"/>
      <c r="B151" s="386" t="s">
        <v>257</v>
      </c>
      <c r="C151" s="387"/>
      <c r="D151" s="388"/>
      <c r="E151" s="375">
        <v>29361</v>
      </c>
      <c r="F151" s="375">
        <v>29442</v>
      </c>
    </row>
    <row r="152" spans="1:6" x14ac:dyDescent="0.2">
      <c r="A152" s="329"/>
      <c r="B152" s="381"/>
      <c r="C152" s="89"/>
      <c r="D152" s="324"/>
      <c r="E152" s="315"/>
      <c r="F152" s="324"/>
    </row>
    <row r="153" spans="1:6" x14ac:dyDescent="0.2">
      <c r="A153" s="329">
        <v>2</v>
      </c>
      <c r="B153" s="239" t="s">
        <v>258</v>
      </c>
      <c r="C153" s="89"/>
      <c r="D153" s="324"/>
      <c r="E153" s="315"/>
      <c r="F153" s="324"/>
    </row>
    <row r="154" spans="1:6" x14ac:dyDescent="0.2">
      <c r="A154" s="329"/>
      <c r="B154" s="384" t="s">
        <v>259</v>
      </c>
      <c r="C154" s="89"/>
      <c r="D154" s="324"/>
      <c r="E154" s="315">
        <v>5121</v>
      </c>
      <c r="F154" s="324">
        <v>8140</v>
      </c>
    </row>
    <row r="155" spans="1:6" hidden="1" x14ac:dyDescent="0.2">
      <c r="A155" s="329"/>
      <c r="B155" s="384" t="s">
        <v>260</v>
      </c>
      <c r="C155" s="89"/>
      <c r="D155" s="324"/>
      <c r="E155" s="315">
        <v>0</v>
      </c>
      <c r="F155" s="324">
        <v>0</v>
      </c>
    </row>
    <row r="156" spans="1:6" ht="12.75" customHeight="1" x14ac:dyDescent="0.2">
      <c r="A156" s="329"/>
      <c r="B156" s="385" t="s">
        <v>338</v>
      </c>
      <c r="C156" s="89"/>
      <c r="D156" s="324"/>
      <c r="E156" s="315">
        <v>7464</v>
      </c>
      <c r="F156" s="324">
        <v>3369</v>
      </c>
    </row>
    <row r="157" spans="1:6" x14ac:dyDescent="0.2">
      <c r="A157" s="329"/>
      <c r="B157" s="384" t="s">
        <v>339</v>
      </c>
      <c r="C157" s="89"/>
      <c r="D157" s="324"/>
      <c r="E157" s="315">
        <v>4979</v>
      </c>
      <c r="F157" s="315">
        <v>1731</v>
      </c>
    </row>
    <row r="158" spans="1:6" x14ac:dyDescent="0.2">
      <c r="A158" s="329"/>
      <c r="B158" s="384" t="s">
        <v>340</v>
      </c>
      <c r="C158" s="89"/>
      <c r="D158" s="324"/>
      <c r="E158" s="315">
        <v>1106</v>
      </c>
      <c r="F158" s="324">
        <v>677</v>
      </c>
    </row>
    <row r="159" spans="1:6" x14ac:dyDescent="0.2">
      <c r="A159" s="329"/>
      <c r="B159" s="384" t="s">
        <v>341</v>
      </c>
      <c r="C159" s="89"/>
      <c r="D159" s="324"/>
      <c r="E159" s="315">
        <v>3385</v>
      </c>
      <c r="F159" s="324">
        <v>1517</v>
      </c>
    </row>
    <row r="160" spans="1:6" x14ac:dyDescent="0.2">
      <c r="A160" s="329"/>
      <c r="B160" s="386" t="s">
        <v>269</v>
      </c>
      <c r="C160" s="387"/>
      <c r="D160" s="388"/>
      <c r="E160" s="375">
        <v>22056</v>
      </c>
      <c r="F160" s="375">
        <v>15434</v>
      </c>
    </row>
    <row r="161" spans="1:7" x14ac:dyDescent="0.2">
      <c r="A161" s="329"/>
      <c r="B161" s="381"/>
      <c r="C161" s="89"/>
      <c r="D161" s="324"/>
      <c r="E161" s="375"/>
      <c r="F161" s="375"/>
    </row>
    <row r="162" spans="1:7" ht="13.5" thickBot="1" x14ac:dyDescent="0.25">
      <c r="A162" s="330"/>
      <c r="B162" s="390" t="s">
        <v>261</v>
      </c>
      <c r="C162" s="391"/>
      <c r="D162" s="392"/>
      <c r="E162" s="379">
        <v>51417</v>
      </c>
      <c r="F162" s="379">
        <v>44876</v>
      </c>
    </row>
    <row r="163" spans="1:7" s="295" customFormat="1" ht="21" customHeight="1" x14ac:dyDescent="0.15">
      <c r="A163" s="372"/>
      <c r="B163" s="460"/>
      <c r="C163" s="460"/>
      <c r="D163" s="460"/>
      <c r="E163" s="460"/>
      <c r="F163" s="460"/>
      <c r="G163" s="460"/>
    </row>
    <row r="166" spans="1:7" ht="15.75" x14ac:dyDescent="0.25">
      <c r="A166" s="241" t="s">
        <v>47</v>
      </c>
      <c r="B166" s="89"/>
      <c r="C166" s="241"/>
      <c r="E166" s="287"/>
      <c r="F166" s="287"/>
      <c r="G166" s="287"/>
    </row>
    <row r="167" spans="1:7" ht="10.5" customHeight="1" x14ac:dyDescent="0.25">
      <c r="B167" s="242"/>
      <c r="C167" s="242"/>
      <c r="E167" s="288"/>
      <c r="F167" s="288"/>
      <c r="G167" s="288"/>
    </row>
    <row r="168" spans="1:7" ht="18.75" customHeight="1" x14ac:dyDescent="0.2">
      <c r="A168" s="393" t="s">
        <v>237</v>
      </c>
      <c r="B168" s="451" t="s">
        <v>317</v>
      </c>
      <c r="C168" s="451"/>
      <c r="D168" s="451"/>
      <c r="E168" s="451"/>
      <c r="F168" s="451"/>
      <c r="G168" s="451"/>
    </row>
    <row r="169" spans="1:7" ht="2.25" customHeight="1" x14ac:dyDescent="0.2">
      <c r="A169" s="393"/>
      <c r="B169" s="451" t="s">
        <v>278</v>
      </c>
      <c r="C169" s="451"/>
      <c r="D169" s="451"/>
      <c r="E169" s="451"/>
      <c r="F169" s="451"/>
      <c r="G169" s="451"/>
    </row>
    <row r="170" spans="1:7" ht="7.5" customHeight="1" x14ac:dyDescent="0.2">
      <c r="A170" s="374"/>
      <c r="B170" s="301" t="s">
        <v>174</v>
      </c>
      <c r="C170" s="301"/>
      <c r="E170" s="279"/>
      <c r="F170" s="279"/>
      <c r="G170" s="279"/>
    </row>
    <row r="171" spans="1:7" ht="18.75" customHeight="1" x14ac:dyDescent="0.2">
      <c r="A171" s="393" t="s">
        <v>267</v>
      </c>
      <c r="B171" s="451" t="s">
        <v>292</v>
      </c>
      <c r="C171" s="451"/>
      <c r="D171" s="451"/>
      <c r="E171" s="451"/>
      <c r="F171" s="451"/>
      <c r="G171" s="451"/>
    </row>
    <row r="172" spans="1:7" ht="18.75" customHeight="1" x14ac:dyDescent="0.2">
      <c r="A172" s="393"/>
      <c r="B172" s="451"/>
      <c r="C172" s="451"/>
      <c r="D172" s="451"/>
      <c r="E172" s="451"/>
      <c r="F172" s="451"/>
      <c r="G172" s="451"/>
    </row>
    <row r="173" spans="1:7" ht="13.5" thickBot="1" x14ac:dyDescent="0.25">
      <c r="A173" s="393"/>
      <c r="B173" s="435"/>
      <c r="C173" s="435"/>
      <c r="D173" s="435"/>
      <c r="E173" s="435"/>
      <c r="F173" s="435"/>
      <c r="G173" s="448" t="s">
        <v>322</v>
      </c>
    </row>
    <row r="174" spans="1:7" ht="13.5" thickBot="1" x14ac:dyDescent="0.25">
      <c r="A174" s="393"/>
      <c r="B174" s="415"/>
      <c r="C174" s="453" t="s">
        <v>24</v>
      </c>
      <c r="D174" s="454"/>
      <c r="E174" s="455"/>
      <c r="F174" s="456" t="s">
        <v>26</v>
      </c>
      <c r="G174" s="457"/>
    </row>
    <row r="175" spans="1:7" ht="18.75" customHeight="1" x14ac:dyDescent="0.2">
      <c r="A175" s="393"/>
      <c r="B175" s="416"/>
      <c r="C175" s="281" t="s">
        <v>276</v>
      </c>
      <c r="D175" s="281" t="s">
        <v>307</v>
      </c>
      <c r="E175" s="281" t="s">
        <v>276</v>
      </c>
      <c r="F175" s="281" t="s">
        <v>276</v>
      </c>
      <c r="G175" s="281" t="s">
        <v>276</v>
      </c>
    </row>
    <row r="176" spans="1:7" ht="18.75" customHeight="1" x14ac:dyDescent="0.2">
      <c r="A176" s="393"/>
      <c r="B176" s="416"/>
      <c r="C176" s="285">
        <v>2015</v>
      </c>
      <c r="D176" s="285">
        <v>2014</v>
      </c>
      <c r="E176" s="285">
        <v>2014</v>
      </c>
      <c r="F176" s="285">
        <v>2015</v>
      </c>
      <c r="G176" s="285">
        <v>2014</v>
      </c>
    </row>
    <row r="177" spans="1:8" ht="13.5" thickBot="1" x14ac:dyDescent="0.25">
      <c r="A177" s="393"/>
      <c r="B177" s="417"/>
      <c r="C177" s="430" t="s">
        <v>6</v>
      </c>
      <c r="D177" s="431" t="s">
        <v>6</v>
      </c>
      <c r="E177" s="431" t="s">
        <v>6</v>
      </c>
      <c r="F177" s="431" t="s">
        <v>5</v>
      </c>
      <c r="G177" s="431" t="s">
        <v>6</v>
      </c>
    </row>
    <row r="178" spans="1:8" s="424" customFormat="1" ht="28.5" customHeight="1" thickBot="1" x14ac:dyDescent="0.2">
      <c r="A178" s="421"/>
      <c r="B178" s="427" t="s">
        <v>298</v>
      </c>
      <c r="C178" s="423">
        <v>113</v>
      </c>
      <c r="D178" s="423">
        <v>-62</v>
      </c>
      <c r="E178" s="423">
        <v>-65</v>
      </c>
      <c r="F178" s="423">
        <v>47</v>
      </c>
      <c r="G178" s="423">
        <v>66</v>
      </c>
    </row>
    <row r="179" spans="1:8" s="424" customFormat="1" ht="28.5" customHeight="1" thickBot="1" x14ac:dyDescent="0.2">
      <c r="A179" s="421"/>
      <c r="B179" s="422" t="s">
        <v>291</v>
      </c>
      <c r="C179" s="423">
        <v>-503</v>
      </c>
      <c r="D179" s="423">
        <v>-285</v>
      </c>
      <c r="E179" s="423">
        <v>690</v>
      </c>
      <c r="F179" s="423">
        <v>-727</v>
      </c>
      <c r="G179" s="423">
        <v>1847</v>
      </c>
    </row>
    <row r="180" spans="1:8" x14ac:dyDescent="0.2">
      <c r="A180" s="374"/>
      <c r="B180" s="262"/>
      <c r="C180" s="301"/>
      <c r="D180" s="301"/>
      <c r="E180" s="301"/>
      <c r="F180" s="301"/>
      <c r="G180" s="301"/>
    </row>
    <row r="181" spans="1:8" x14ac:dyDescent="0.2">
      <c r="A181" s="393" t="s">
        <v>238</v>
      </c>
      <c r="B181" s="458" t="s">
        <v>313</v>
      </c>
      <c r="C181" s="451"/>
      <c r="D181" s="451"/>
      <c r="E181" s="451"/>
      <c r="F181" s="451"/>
      <c r="G181" s="451"/>
    </row>
    <row r="182" spans="1:8" ht="147.75" customHeight="1" x14ac:dyDescent="0.2">
      <c r="A182" s="393"/>
      <c r="B182" s="466" t="s">
        <v>328</v>
      </c>
      <c r="C182" s="466"/>
      <c r="D182" s="466"/>
      <c r="E182" s="466"/>
      <c r="F182" s="466"/>
      <c r="G182" s="466"/>
    </row>
    <row r="183" spans="1:8" ht="27" customHeight="1" x14ac:dyDescent="0.2">
      <c r="A183" s="393"/>
      <c r="B183" s="451" t="s">
        <v>331</v>
      </c>
      <c r="C183" s="451"/>
      <c r="D183" s="451"/>
      <c r="E183" s="451"/>
      <c r="F183" s="451"/>
      <c r="G183" s="451"/>
    </row>
    <row r="184" spans="1:8" ht="27" customHeight="1" x14ac:dyDescent="0.2">
      <c r="A184" s="374"/>
      <c r="B184" s="450" t="s">
        <v>348</v>
      </c>
      <c r="C184" s="450"/>
      <c r="D184" s="450"/>
      <c r="E184" s="450"/>
      <c r="F184" s="450"/>
      <c r="G184" s="450"/>
    </row>
    <row r="185" spans="1:8" ht="30" customHeight="1" x14ac:dyDescent="0.2">
      <c r="A185" s="374"/>
      <c r="B185" s="450"/>
      <c r="C185" s="450"/>
      <c r="D185" s="450"/>
      <c r="E185" s="450"/>
      <c r="F185" s="450"/>
      <c r="G185" s="450"/>
    </row>
    <row r="186" spans="1:8" ht="61.5" customHeight="1" x14ac:dyDescent="0.2">
      <c r="A186" s="374"/>
      <c r="B186" s="450" t="s">
        <v>311</v>
      </c>
      <c r="C186" s="450"/>
      <c r="D186" s="450"/>
      <c r="E186" s="450"/>
      <c r="F186" s="450"/>
      <c r="G186" s="450"/>
    </row>
    <row r="187" spans="1:8" ht="42.75" customHeight="1" x14ac:dyDescent="0.2">
      <c r="A187" s="374"/>
      <c r="B187" s="450" t="s">
        <v>355</v>
      </c>
      <c r="C187" s="450"/>
      <c r="D187" s="450"/>
      <c r="E187" s="450"/>
      <c r="F187" s="450"/>
      <c r="G187" s="450"/>
    </row>
    <row r="188" spans="1:8" ht="46.5" customHeight="1" x14ac:dyDescent="0.2">
      <c r="A188" s="374"/>
      <c r="B188" s="450" t="s">
        <v>343</v>
      </c>
      <c r="C188" s="450"/>
      <c r="D188" s="450"/>
      <c r="E188" s="450"/>
      <c r="F188" s="450"/>
      <c r="G188" s="450"/>
    </row>
    <row r="189" spans="1:8" x14ac:dyDescent="0.2">
      <c r="A189" s="374"/>
      <c r="B189" s="450" t="s">
        <v>342</v>
      </c>
      <c r="C189" s="450"/>
      <c r="D189" s="450"/>
      <c r="E189" s="450"/>
      <c r="F189" s="450"/>
      <c r="G189" s="450"/>
    </row>
    <row r="190" spans="1:8" x14ac:dyDescent="0.2">
      <c r="A190" s="374"/>
      <c r="B190" s="262"/>
      <c r="C190" s="301"/>
      <c r="D190" s="301"/>
      <c r="E190" s="301"/>
      <c r="F190" s="301"/>
      <c r="G190" s="301"/>
    </row>
    <row r="191" spans="1:8" x14ac:dyDescent="0.2">
      <c r="A191" s="393" t="s">
        <v>239</v>
      </c>
      <c r="B191" s="428" t="s">
        <v>312</v>
      </c>
      <c r="C191" s="428"/>
      <c r="D191" s="428"/>
      <c r="E191" s="428"/>
      <c r="F191" s="428"/>
      <c r="G191" s="428"/>
      <c r="H191" s="428"/>
    </row>
    <row r="192" spans="1:8" ht="89.25" customHeight="1" x14ac:dyDescent="0.2">
      <c r="A192" s="393"/>
      <c r="B192" s="450" t="s">
        <v>352</v>
      </c>
      <c r="C192" s="450"/>
      <c r="D192" s="450"/>
      <c r="E192" s="450"/>
      <c r="F192" s="450"/>
      <c r="G192" s="450"/>
      <c r="H192" s="450"/>
    </row>
    <row r="193" spans="1:7" ht="30" customHeight="1" x14ac:dyDescent="0.2">
      <c r="A193" s="393" t="s">
        <v>299</v>
      </c>
      <c r="B193" s="451" t="s">
        <v>332</v>
      </c>
      <c r="C193" s="451"/>
      <c r="D193" s="451"/>
      <c r="E193" s="451"/>
      <c r="F193" s="451"/>
      <c r="G193" s="451"/>
    </row>
    <row r="194" spans="1:7" ht="1.5" customHeight="1" x14ac:dyDescent="0.2">
      <c r="A194" s="393"/>
      <c r="B194" s="443"/>
      <c r="C194" s="443"/>
      <c r="D194" s="443"/>
      <c r="E194" s="443"/>
      <c r="F194" s="443"/>
      <c r="G194" s="443"/>
    </row>
    <row r="195" spans="1:7" ht="12.75" customHeight="1" x14ac:dyDescent="0.2">
      <c r="A195" s="393" t="s">
        <v>300</v>
      </c>
      <c r="B195" s="451" t="s">
        <v>349</v>
      </c>
      <c r="C195" s="451"/>
      <c r="D195" s="451"/>
      <c r="E195" s="451"/>
      <c r="F195" s="451"/>
      <c r="G195" s="451"/>
    </row>
    <row r="196" spans="1:7" x14ac:dyDescent="0.2">
      <c r="A196" s="394"/>
      <c r="B196" s="451"/>
      <c r="C196" s="451"/>
      <c r="D196" s="451"/>
      <c r="E196" s="451"/>
      <c r="F196" s="451"/>
      <c r="G196" s="451"/>
    </row>
    <row r="197" spans="1:7" x14ac:dyDescent="0.2">
      <c r="A197" s="374"/>
      <c r="B197" s="435"/>
      <c r="C197" s="435"/>
      <c r="D197" s="435"/>
      <c r="E197" s="435"/>
      <c r="F197" s="435"/>
      <c r="G197" s="435"/>
    </row>
    <row r="198" spans="1:7" x14ac:dyDescent="0.2">
      <c r="A198" s="393" t="s">
        <v>301</v>
      </c>
      <c r="B198" s="451" t="s">
        <v>351</v>
      </c>
      <c r="C198" s="451"/>
      <c r="D198" s="451"/>
      <c r="E198" s="451"/>
      <c r="F198" s="451"/>
      <c r="G198" s="451"/>
    </row>
    <row r="199" spans="1:7" x14ac:dyDescent="0.2">
      <c r="A199" s="374"/>
      <c r="B199" s="451"/>
      <c r="C199" s="451"/>
      <c r="D199" s="451"/>
      <c r="E199" s="451"/>
      <c r="F199" s="451"/>
      <c r="G199" s="451"/>
    </row>
    <row r="200" spans="1:7" x14ac:dyDescent="0.2">
      <c r="A200" s="374"/>
      <c r="B200" s="442"/>
      <c r="C200" s="442"/>
      <c r="D200" s="442"/>
      <c r="E200" s="442"/>
      <c r="F200" s="442"/>
      <c r="G200" s="442"/>
    </row>
    <row r="201" spans="1:7" x14ac:dyDescent="0.2">
      <c r="A201" s="393" t="s">
        <v>309</v>
      </c>
      <c r="B201" s="395" t="s">
        <v>350</v>
      </c>
      <c r="C201" s="262"/>
    </row>
    <row r="202" spans="1:7" ht="9.75" customHeight="1" x14ac:dyDescent="0.2">
      <c r="B202" s="262"/>
      <c r="C202" s="262"/>
    </row>
    <row r="203" spans="1:7" ht="9" customHeight="1" x14ac:dyDescent="0.2"/>
    <row r="204" spans="1:7" x14ac:dyDescent="0.2">
      <c r="A204" s="1" t="s">
        <v>297</v>
      </c>
      <c r="B204" s="89"/>
      <c r="C204" s="1"/>
      <c r="D204" s="1"/>
      <c r="F204" s="1" t="s">
        <v>169</v>
      </c>
      <c r="G204" s="1"/>
    </row>
    <row r="205" spans="1:7" x14ac:dyDescent="0.2">
      <c r="A205" s="1" t="s">
        <v>316</v>
      </c>
      <c r="B205" s="89"/>
      <c r="C205" s="1"/>
      <c r="D205" s="1"/>
      <c r="F205" s="1" t="s">
        <v>290</v>
      </c>
      <c r="G205" s="302"/>
    </row>
  </sheetData>
  <mergeCells count="35">
    <mergeCell ref="E116:F116"/>
    <mergeCell ref="B163:G163"/>
    <mergeCell ref="B168:G168"/>
    <mergeCell ref="B169:G169"/>
    <mergeCell ref="B171:G172"/>
    <mergeCell ref="C11:E11"/>
    <mergeCell ref="B86:G86"/>
    <mergeCell ref="F60:G60"/>
    <mergeCell ref="F88:G88"/>
    <mergeCell ref="C43:E43"/>
    <mergeCell ref="F11:G11"/>
    <mergeCell ref="B41:G41"/>
    <mergeCell ref="F43:G43"/>
    <mergeCell ref="B58:G58"/>
    <mergeCell ref="C88:E88"/>
    <mergeCell ref="C60:E60"/>
    <mergeCell ref="B1:G1"/>
    <mergeCell ref="B3:G3"/>
    <mergeCell ref="B4:G4"/>
    <mergeCell ref="B9:G9"/>
    <mergeCell ref="B6:G6"/>
    <mergeCell ref="C174:E174"/>
    <mergeCell ref="B184:G185"/>
    <mergeCell ref="B187:G187"/>
    <mergeCell ref="B188:G188"/>
    <mergeCell ref="B189:G189"/>
    <mergeCell ref="F174:G174"/>
    <mergeCell ref="B181:G181"/>
    <mergeCell ref="B182:G182"/>
    <mergeCell ref="B183:G183"/>
    <mergeCell ref="B192:H192"/>
    <mergeCell ref="B186:G186"/>
    <mergeCell ref="B195:G196"/>
    <mergeCell ref="B198:G199"/>
    <mergeCell ref="B193:G193"/>
  </mergeCells>
  <phoneticPr fontId="0" type="noConversion"/>
  <printOptions horizontalCentered="1"/>
  <pageMargins left="0" right="0" top="0" bottom="0" header="0" footer="0"/>
  <pageSetup paperSize="9" scale="65" fitToHeight="2" orientation="landscape" r:id="rId1"/>
  <headerFooter alignWithMargins="0">
    <oddFooter>Page &amp;P of &amp;N</oddFooter>
  </headerFooter>
  <rowBreaks count="6" manualBreakCount="6">
    <brk id="40" max="7" man="1"/>
    <brk id="57" max="7" man="1"/>
    <brk id="85" max="7" man="1"/>
    <brk id="112" max="7" man="1"/>
    <brk id="165" max="7" man="1"/>
    <brk id="19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224"/>
  <sheetViews>
    <sheetView showZeros="0" tabSelected="1" zoomScale="70" zoomScaleNormal="70" zoomScaleSheetLayoutView="72" workbookViewId="0">
      <selection activeCell="B222" sqref="B222"/>
    </sheetView>
  </sheetViews>
  <sheetFormatPr defaultRowHeight="12.75" x14ac:dyDescent="0.2"/>
  <cols>
    <col min="1" max="1" width="7.625" style="328" customWidth="1"/>
    <col min="2" max="2" width="55.625" style="233" customWidth="1"/>
    <col min="3" max="3" width="20.25" style="233" customWidth="1"/>
    <col min="4" max="4" width="25.125" style="233" bestFit="1" customWidth="1"/>
    <col min="5" max="5" width="22.375" style="89" customWidth="1"/>
    <col min="6" max="6" width="20.75" style="89" customWidth="1"/>
    <col min="7" max="7" width="22.5" style="89" customWidth="1"/>
    <col min="8" max="16384" width="9" style="89"/>
  </cols>
  <sheetData>
    <row r="1" spans="1:7" ht="16.5" customHeight="1" x14ac:dyDescent="0.2">
      <c r="B1" s="459" t="s">
        <v>16</v>
      </c>
      <c r="C1" s="459"/>
      <c r="D1" s="459"/>
      <c r="E1" s="459"/>
      <c r="F1" s="459"/>
      <c r="G1" s="459"/>
    </row>
    <row r="2" spans="1:7" ht="6.75" customHeight="1" x14ac:dyDescent="0.2">
      <c r="B2" s="438"/>
      <c r="C2" s="438"/>
      <c r="D2" s="438"/>
      <c r="E2" s="286"/>
      <c r="F2" s="286"/>
      <c r="G2" s="286"/>
    </row>
    <row r="3" spans="1:7" ht="16.5" customHeight="1" x14ac:dyDescent="0.2">
      <c r="B3" s="459" t="s">
        <v>37</v>
      </c>
      <c r="C3" s="459"/>
      <c r="D3" s="459"/>
      <c r="E3" s="459"/>
      <c r="F3" s="459"/>
      <c r="G3" s="459"/>
    </row>
    <row r="4" spans="1:7" ht="16.5" customHeight="1" x14ac:dyDescent="0.2">
      <c r="B4" s="459" t="s">
        <v>38</v>
      </c>
      <c r="C4" s="459"/>
      <c r="D4" s="459"/>
      <c r="E4" s="459"/>
      <c r="F4" s="459"/>
      <c r="G4" s="459"/>
    </row>
    <row r="5" spans="1:7" x14ac:dyDescent="0.2">
      <c r="B5" s="438"/>
      <c r="C5" s="438"/>
      <c r="D5" s="429" t="s">
        <v>302</v>
      </c>
      <c r="E5" s="286"/>
      <c r="F5" s="286"/>
      <c r="G5" s="286"/>
    </row>
    <row r="6" spans="1:7" ht="3" customHeight="1" x14ac:dyDescent="0.2">
      <c r="B6" s="459"/>
      <c r="C6" s="459"/>
      <c r="D6" s="459"/>
      <c r="E6" s="459"/>
      <c r="F6" s="459"/>
      <c r="G6" s="459"/>
    </row>
    <row r="7" spans="1:7" ht="2.25" customHeight="1" x14ac:dyDescent="0.2">
      <c r="B7" s="234"/>
      <c r="C7" s="234"/>
      <c r="D7" s="234"/>
    </row>
    <row r="8" spans="1:7" ht="15" customHeight="1" x14ac:dyDescent="0.2">
      <c r="B8" s="234"/>
      <c r="C8" s="234"/>
      <c r="D8" s="234"/>
    </row>
    <row r="9" spans="1:7" s="241" customFormat="1" ht="21.75" customHeight="1" x14ac:dyDescent="0.25">
      <c r="A9" s="373"/>
      <c r="B9" s="460" t="s">
        <v>329</v>
      </c>
      <c r="C9" s="460"/>
      <c r="D9" s="460"/>
      <c r="E9" s="460"/>
      <c r="F9" s="460"/>
      <c r="G9" s="460"/>
    </row>
    <row r="10" spans="1:7" s="241" customFormat="1" ht="21.75" customHeight="1" thickBot="1" x14ac:dyDescent="0.3">
      <c r="A10" s="373"/>
      <c r="B10" s="437"/>
      <c r="C10" s="437"/>
      <c r="D10" s="437"/>
      <c r="E10" s="437"/>
      <c r="F10" s="437"/>
      <c r="G10" s="444" t="s">
        <v>322</v>
      </c>
    </row>
    <row r="11" spans="1:7" ht="35.25" customHeight="1" thickBot="1" x14ac:dyDescent="0.25">
      <c r="A11" s="338"/>
      <c r="B11" s="237"/>
      <c r="C11" s="462" t="s">
        <v>24</v>
      </c>
      <c r="D11" s="463"/>
      <c r="E11" s="464"/>
      <c r="F11" s="462" t="s">
        <v>26</v>
      </c>
      <c r="G11" s="465"/>
    </row>
    <row r="12" spans="1:7" ht="17.25" customHeight="1" x14ac:dyDescent="0.2">
      <c r="A12" s="323"/>
      <c r="B12" s="238" t="s">
        <v>2</v>
      </c>
      <c r="C12" s="290" t="s">
        <v>276</v>
      </c>
      <c r="D12" s="290" t="s">
        <v>307</v>
      </c>
      <c r="E12" s="290" t="s">
        <v>276</v>
      </c>
      <c r="F12" s="281" t="s">
        <v>276</v>
      </c>
      <c r="G12" s="281" t="s">
        <v>276</v>
      </c>
    </row>
    <row r="13" spans="1:7" ht="16.5" customHeight="1" x14ac:dyDescent="0.2">
      <c r="A13" s="339"/>
      <c r="B13" s="239"/>
      <c r="C13" s="285">
        <v>2015</v>
      </c>
      <c r="D13" s="397">
        <v>2014</v>
      </c>
      <c r="E13" s="397">
        <v>2014</v>
      </c>
      <c r="F13" s="397">
        <v>2015</v>
      </c>
      <c r="G13" s="397">
        <v>2014</v>
      </c>
    </row>
    <row r="14" spans="1:7" ht="25.5" customHeight="1" thickBot="1" x14ac:dyDescent="0.25">
      <c r="A14" s="340"/>
      <c r="B14" s="235"/>
      <c r="C14" s="282" t="s">
        <v>6</v>
      </c>
      <c r="D14" s="282" t="s">
        <v>6</v>
      </c>
      <c r="E14" s="282" t="s">
        <v>6</v>
      </c>
      <c r="F14" s="419" t="s">
        <v>5</v>
      </c>
      <c r="G14" s="419" t="s">
        <v>5</v>
      </c>
    </row>
    <row r="15" spans="1:7" ht="19.5" customHeight="1" x14ac:dyDescent="0.2">
      <c r="A15" s="332" t="s">
        <v>190</v>
      </c>
      <c r="B15" s="291" t="s">
        <v>57</v>
      </c>
      <c r="C15" s="280"/>
      <c r="D15" s="280"/>
      <c r="E15" s="280"/>
      <c r="F15" s="280"/>
      <c r="G15" s="280"/>
    </row>
    <row r="16" spans="1:7" ht="16.5" customHeight="1" x14ac:dyDescent="0.2">
      <c r="A16" s="315"/>
      <c r="B16" s="292" t="s">
        <v>232</v>
      </c>
      <c r="C16" s="289"/>
      <c r="D16" s="289"/>
      <c r="E16" s="289"/>
      <c r="F16" s="289"/>
      <c r="G16" s="289"/>
    </row>
    <row r="17" spans="1:7" ht="16.5" customHeight="1" x14ac:dyDescent="0.2">
      <c r="A17" s="315"/>
      <c r="B17" s="399" t="s">
        <v>0</v>
      </c>
      <c r="C17" s="289">
        <v>26271</v>
      </c>
      <c r="D17" s="289">
        <v>25832</v>
      </c>
      <c r="E17" s="289">
        <v>20981</v>
      </c>
      <c r="F17" s="289">
        <v>96279</v>
      </c>
      <c r="G17" s="289">
        <v>87173</v>
      </c>
    </row>
    <row r="18" spans="1:7" ht="16.5" customHeight="1" x14ac:dyDescent="0.2">
      <c r="A18" s="315"/>
      <c r="B18" s="399" t="s">
        <v>1</v>
      </c>
      <c r="C18" s="289">
        <v>961</v>
      </c>
      <c r="D18" s="289">
        <v>827</v>
      </c>
      <c r="E18" s="289">
        <v>1098</v>
      </c>
      <c r="F18" s="289">
        <v>3917</v>
      </c>
      <c r="G18" s="289">
        <v>3784</v>
      </c>
    </row>
    <row r="19" spans="1:7" ht="16.5" customHeight="1" x14ac:dyDescent="0.2">
      <c r="A19" s="315"/>
      <c r="B19" s="304" t="s">
        <v>231</v>
      </c>
      <c r="C19" s="289">
        <v>379</v>
      </c>
      <c r="D19" s="289">
        <v>207</v>
      </c>
      <c r="E19" s="289">
        <v>307</v>
      </c>
      <c r="F19" s="289">
        <v>1062</v>
      </c>
      <c r="G19" s="289">
        <v>1346</v>
      </c>
    </row>
    <row r="20" spans="1:7" ht="16.5" customHeight="1" x14ac:dyDescent="0.2">
      <c r="A20" s="315"/>
      <c r="B20" s="309" t="s">
        <v>185</v>
      </c>
      <c r="C20" s="308">
        <v>27611</v>
      </c>
      <c r="D20" s="308">
        <v>26866</v>
      </c>
      <c r="E20" s="308">
        <v>22386</v>
      </c>
      <c r="F20" s="308">
        <v>101258</v>
      </c>
      <c r="G20" s="308">
        <v>92303</v>
      </c>
    </row>
    <row r="21" spans="1:7" ht="15.75" customHeight="1" x14ac:dyDescent="0.2">
      <c r="A21" s="335" t="s">
        <v>192</v>
      </c>
      <c r="B21" s="289" t="s">
        <v>191</v>
      </c>
      <c r="C21" s="284"/>
      <c r="D21" s="284"/>
      <c r="E21" s="284"/>
      <c r="F21" s="284"/>
      <c r="G21" s="284"/>
    </row>
    <row r="22" spans="1:7" ht="16.5" customHeight="1" x14ac:dyDescent="0.2">
      <c r="A22" s="289"/>
      <c r="B22" s="303" t="s">
        <v>186</v>
      </c>
      <c r="C22" s="289">
        <v>16479</v>
      </c>
      <c r="D22" s="289">
        <v>15924</v>
      </c>
      <c r="E22" s="289">
        <v>14563</v>
      </c>
      <c r="F22" s="289">
        <v>62055</v>
      </c>
      <c r="G22" s="289">
        <v>56481</v>
      </c>
    </row>
    <row r="23" spans="1:7" ht="16.5" customHeight="1" x14ac:dyDescent="0.2">
      <c r="A23" s="289"/>
      <c r="B23" s="303" t="s">
        <v>323</v>
      </c>
      <c r="C23" s="289">
        <v>3254</v>
      </c>
      <c r="D23" s="289">
        <v>4661</v>
      </c>
      <c r="E23" s="289">
        <v>2866</v>
      </c>
      <c r="F23" s="289">
        <v>15419</v>
      </c>
      <c r="G23" s="289">
        <v>11946</v>
      </c>
    </row>
    <row r="24" spans="1:7" ht="16.5" customHeight="1" x14ac:dyDescent="0.2">
      <c r="A24" s="331"/>
      <c r="B24" s="305" t="s">
        <v>170</v>
      </c>
      <c r="C24" s="289">
        <v>1427</v>
      </c>
      <c r="D24" s="289">
        <v>1345</v>
      </c>
      <c r="E24" s="289">
        <v>1498</v>
      </c>
      <c r="F24" s="289">
        <v>5317</v>
      </c>
      <c r="G24" s="289">
        <v>5070</v>
      </c>
    </row>
    <row r="25" spans="1:7" ht="16.5" customHeight="1" x14ac:dyDescent="0.2">
      <c r="A25" s="289"/>
      <c r="B25" s="303" t="s">
        <v>187</v>
      </c>
      <c r="C25" s="289">
        <v>1105</v>
      </c>
      <c r="D25" s="289">
        <v>874</v>
      </c>
      <c r="E25" s="289">
        <v>871</v>
      </c>
      <c r="F25" s="289">
        <v>3733</v>
      </c>
      <c r="G25" s="289">
        <v>3287</v>
      </c>
    </row>
    <row r="26" spans="1:7" ht="16.5" customHeight="1" x14ac:dyDescent="0.2">
      <c r="A26" s="289"/>
      <c r="B26" s="303" t="s">
        <v>277</v>
      </c>
      <c r="C26" s="289">
        <v>4827</v>
      </c>
      <c r="D26" s="289">
        <v>2905</v>
      </c>
      <c r="E26" s="289">
        <v>2268</v>
      </c>
      <c r="F26" s="293">
        <v>12905</v>
      </c>
      <c r="G26" s="289">
        <v>9802</v>
      </c>
    </row>
    <row r="27" spans="1:7" ht="16.5" customHeight="1" x14ac:dyDescent="0.2">
      <c r="A27" s="304"/>
      <c r="B27" s="309" t="s">
        <v>177</v>
      </c>
      <c r="C27" s="308">
        <v>27092</v>
      </c>
      <c r="D27" s="308">
        <v>25709</v>
      </c>
      <c r="E27" s="308">
        <v>22066</v>
      </c>
      <c r="F27" s="308">
        <v>99429</v>
      </c>
      <c r="G27" s="308">
        <v>86586</v>
      </c>
    </row>
    <row r="28" spans="1:7" ht="30.75" customHeight="1" x14ac:dyDescent="0.2">
      <c r="A28" s="333" t="s">
        <v>193</v>
      </c>
      <c r="B28" s="306" t="s">
        <v>303</v>
      </c>
      <c r="C28" s="307">
        <v>519</v>
      </c>
      <c r="D28" s="307">
        <v>1157</v>
      </c>
      <c r="E28" s="307">
        <v>320</v>
      </c>
      <c r="F28" s="307">
        <v>1829</v>
      </c>
      <c r="G28" s="307">
        <v>5717</v>
      </c>
    </row>
    <row r="29" spans="1:7" ht="16.5" customHeight="1" x14ac:dyDescent="0.2">
      <c r="A29" s="336" t="s">
        <v>195</v>
      </c>
      <c r="B29" s="309" t="s">
        <v>194</v>
      </c>
      <c r="C29" s="289">
        <v>123</v>
      </c>
      <c r="D29" s="307">
        <v>443</v>
      </c>
      <c r="E29" s="307">
        <v>614</v>
      </c>
      <c r="F29" s="307">
        <v>1711</v>
      </c>
      <c r="G29" s="289">
        <v>1126</v>
      </c>
    </row>
    <row r="30" spans="1:7" ht="33.75" customHeight="1" x14ac:dyDescent="0.2">
      <c r="A30" s="337" t="s">
        <v>196</v>
      </c>
      <c r="B30" s="306" t="s">
        <v>279</v>
      </c>
      <c r="C30" s="310">
        <v>642</v>
      </c>
      <c r="D30" s="310">
        <v>1600</v>
      </c>
      <c r="E30" s="310">
        <v>934</v>
      </c>
      <c r="F30" s="310">
        <v>3540</v>
      </c>
      <c r="G30" s="310">
        <v>6843</v>
      </c>
    </row>
    <row r="31" spans="1:7" ht="16.5" customHeight="1" x14ac:dyDescent="0.2">
      <c r="A31" s="336" t="s">
        <v>197</v>
      </c>
      <c r="B31" s="309" t="s">
        <v>198</v>
      </c>
      <c r="C31" s="289">
        <v>89</v>
      </c>
      <c r="D31" s="307">
        <v>26</v>
      </c>
      <c r="E31" s="307">
        <v>9</v>
      </c>
      <c r="F31" s="307">
        <v>147</v>
      </c>
      <c r="G31" s="289">
        <v>68</v>
      </c>
    </row>
    <row r="32" spans="1:7" ht="32.25" customHeight="1" x14ac:dyDescent="0.2">
      <c r="A32" s="337" t="s">
        <v>199</v>
      </c>
      <c r="B32" s="306" t="s">
        <v>280</v>
      </c>
      <c r="C32" s="308">
        <v>553</v>
      </c>
      <c r="D32" s="308">
        <v>1574</v>
      </c>
      <c r="E32" s="308">
        <v>925</v>
      </c>
      <c r="F32" s="308">
        <v>3393</v>
      </c>
      <c r="G32" s="308">
        <v>6775</v>
      </c>
    </row>
    <row r="33" spans="1:7" ht="16.5" customHeight="1" x14ac:dyDescent="0.2">
      <c r="A33" s="336" t="s">
        <v>200</v>
      </c>
      <c r="B33" s="309" t="s">
        <v>201</v>
      </c>
      <c r="C33" s="307">
        <v>263</v>
      </c>
      <c r="D33" s="307">
        <v>386</v>
      </c>
      <c r="E33" s="307">
        <v>0</v>
      </c>
      <c r="F33" s="307">
        <v>1166</v>
      </c>
      <c r="G33" s="289">
        <v>0</v>
      </c>
    </row>
    <row r="34" spans="1:7" ht="17.25" customHeight="1" x14ac:dyDescent="0.2">
      <c r="A34" s="337" t="s">
        <v>202</v>
      </c>
      <c r="B34" s="306" t="s">
        <v>306</v>
      </c>
      <c r="C34" s="308">
        <v>290</v>
      </c>
      <c r="D34" s="308">
        <v>1188</v>
      </c>
      <c r="E34" s="308">
        <v>925</v>
      </c>
      <c r="F34" s="308">
        <v>2227</v>
      </c>
      <c r="G34" s="308">
        <v>6775</v>
      </c>
    </row>
    <row r="35" spans="1:7" ht="16.5" customHeight="1" x14ac:dyDescent="0.2">
      <c r="A35" s="335" t="s">
        <v>204</v>
      </c>
      <c r="B35" s="292" t="s">
        <v>203</v>
      </c>
      <c r="C35" s="289"/>
      <c r="D35" s="289"/>
      <c r="E35" s="289"/>
      <c r="F35" s="289"/>
      <c r="G35" s="289"/>
    </row>
    <row r="36" spans="1:7" ht="16.5" customHeight="1" x14ac:dyDescent="0.2">
      <c r="A36" s="315"/>
      <c r="B36" s="303" t="s">
        <v>233</v>
      </c>
      <c r="C36" s="289">
        <v>703</v>
      </c>
      <c r="D36" s="289">
        <v>589</v>
      </c>
      <c r="E36" s="289">
        <v>-96</v>
      </c>
      <c r="F36" s="289">
        <v>2432</v>
      </c>
      <c r="G36" s="289">
        <v>2025</v>
      </c>
    </row>
    <row r="37" spans="1:7" ht="16.5" customHeight="1" x14ac:dyDescent="0.2">
      <c r="A37" s="315"/>
      <c r="B37" s="303" t="s">
        <v>234</v>
      </c>
      <c r="C37" s="289">
        <v>-1031</v>
      </c>
      <c r="D37" s="289">
        <v>-109</v>
      </c>
      <c r="E37" s="289">
        <v>-148</v>
      </c>
      <c r="F37" s="289">
        <v>-1891</v>
      </c>
      <c r="G37" s="289">
        <v>-728</v>
      </c>
    </row>
    <row r="38" spans="1:7" ht="16.5" customHeight="1" x14ac:dyDescent="0.2">
      <c r="A38" s="315"/>
      <c r="B38" s="303" t="s">
        <v>294</v>
      </c>
      <c r="C38" s="289">
        <v>-26</v>
      </c>
      <c r="D38" s="289">
        <v>-162</v>
      </c>
      <c r="E38" s="289">
        <v>37</v>
      </c>
      <c r="F38" s="289">
        <v>-87</v>
      </c>
      <c r="G38" s="289">
        <v>298</v>
      </c>
    </row>
    <row r="39" spans="1:7" ht="16.5" customHeight="1" x14ac:dyDescent="0.2">
      <c r="A39" s="315"/>
      <c r="B39" s="414" t="s">
        <v>171</v>
      </c>
      <c r="C39" s="308">
        <v>-354</v>
      </c>
      <c r="D39" s="308">
        <v>318</v>
      </c>
      <c r="E39" s="308">
        <v>-207</v>
      </c>
      <c r="F39" s="307">
        <v>454</v>
      </c>
      <c r="G39" s="308">
        <v>1595</v>
      </c>
    </row>
    <row r="40" spans="1:7" ht="21.75" customHeight="1" x14ac:dyDescent="0.2">
      <c r="A40" s="337" t="s">
        <v>205</v>
      </c>
      <c r="B40" s="306" t="s">
        <v>282</v>
      </c>
      <c r="C40" s="308">
        <v>644</v>
      </c>
      <c r="D40" s="308">
        <v>870</v>
      </c>
      <c r="E40" s="308">
        <v>1132</v>
      </c>
      <c r="F40" s="308">
        <v>1773</v>
      </c>
      <c r="G40" s="308">
        <v>5180</v>
      </c>
    </row>
    <row r="41" spans="1:7" ht="18.75" customHeight="1" x14ac:dyDescent="0.2">
      <c r="A41" s="337" t="s">
        <v>206</v>
      </c>
      <c r="B41" s="306" t="s">
        <v>273</v>
      </c>
      <c r="C41" s="308">
        <v>0</v>
      </c>
      <c r="D41" s="308">
        <v>0</v>
      </c>
      <c r="E41" s="308">
        <v>0</v>
      </c>
      <c r="F41" s="308">
        <v>0</v>
      </c>
      <c r="G41" s="289">
        <v>0</v>
      </c>
    </row>
    <row r="42" spans="1:7" ht="19.5" customHeight="1" thickBot="1" x14ac:dyDescent="0.25">
      <c r="A42" s="334" t="s">
        <v>207</v>
      </c>
      <c r="B42" s="319" t="s">
        <v>285</v>
      </c>
      <c r="C42" s="320">
        <v>644</v>
      </c>
      <c r="D42" s="320">
        <v>870</v>
      </c>
      <c r="E42" s="320">
        <v>1132</v>
      </c>
      <c r="F42" s="320">
        <v>1773</v>
      </c>
      <c r="G42" s="320">
        <v>5180</v>
      </c>
    </row>
    <row r="43" spans="1:7" s="295" customFormat="1" ht="27" customHeight="1" x14ac:dyDescent="0.15">
      <c r="A43" s="372"/>
      <c r="B43" s="460" t="s">
        <v>329</v>
      </c>
      <c r="C43" s="460"/>
      <c r="D43" s="460"/>
      <c r="E43" s="460"/>
      <c r="F43" s="460"/>
      <c r="G43" s="460"/>
    </row>
    <row r="44" spans="1:7" s="295" customFormat="1" ht="24" customHeight="1" thickBot="1" x14ac:dyDescent="0.2">
      <c r="A44" s="372"/>
      <c r="B44" s="436"/>
      <c r="C44" s="436"/>
      <c r="D44" s="436"/>
      <c r="E44" s="436"/>
      <c r="F44" s="436"/>
      <c r="G44" s="436" t="s">
        <v>322</v>
      </c>
    </row>
    <row r="45" spans="1:7" ht="33.75" customHeight="1" thickBot="1" x14ac:dyDescent="0.25">
      <c r="A45" s="338"/>
      <c r="B45" s="237"/>
      <c r="C45" s="462" t="s">
        <v>24</v>
      </c>
      <c r="D45" s="463"/>
      <c r="E45" s="464"/>
      <c r="F45" s="462" t="s">
        <v>26</v>
      </c>
      <c r="G45" s="465"/>
    </row>
    <row r="46" spans="1:7" ht="17.25" customHeight="1" x14ac:dyDescent="0.2">
      <c r="A46" s="339"/>
      <c r="B46" s="238" t="s">
        <v>2</v>
      </c>
      <c r="C46" s="281" t="s">
        <v>276</v>
      </c>
      <c r="D46" s="281" t="s">
        <v>307</v>
      </c>
      <c r="E46" s="281" t="s">
        <v>276</v>
      </c>
      <c r="F46" s="281" t="s">
        <v>276</v>
      </c>
      <c r="G46" s="281" t="s">
        <v>276</v>
      </c>
    </row>
    <row r="47" spans="1:7" ht="16.5" customHeight="1" x14ac:dyDescent="0.2">
      <c r="A47" s="339"/>
      <c r="B47" s="239"/>
      <c r="C47" s="285">
        <v>2015</v>
      </c>
      <c r="D47" s="285">
        <v>2014</v>
      </c>
      <c r="E47" s="285">
        <v>2014</v>
      </c>
      <c r="F47" s="285">
        <v>2015</v>
      </c>
      <c r="G47" s="285">
        <v>2014</v>
      </c>
    </row>
    <row r="48" spans="1:7" ht="35.25" customHeight="1" thickBot="1" x14ac:dyDescent="0.25">
      <c r="A48" s="340"/>
      <c r="B48" s="235"/>
      <c r="C48" s="282" t="s">
        <v>6</v>
      </c>
      <c r="D48" s="420" t="s">
        <v>6</v>
      </c>
      <c r="E48" s="420" t="s">
        <v>6</v>
      </c>
      <c r="F48" s="419" t="s">
        <v>5</v>
      </c>
      <c r="G48" s="419" t="s">
        <v>5</v>
      </c>
    </row>
    <row r="49" spans="1:7" ht="25.5" customHeight="1" x14ac:dyDescent="0.2">
      <c r="A49" s="369" t="s">
        <v>209</v>
      </c>
      <c r="B49" s="402" t="s">
        <v>214</v>
      </c>
      <c r="C49" s="400">
        <v>0</v>
      </c>
      <c r="D49" s="400">
        <v>0</v>
      </c>
      <c r="E49" s="400">
        <v>0</v>
      </c>
      <c r="F49" s="400">
        <v>0</v>
      </c>
      <c r="G49" s="400">
        <v>0</v>
      </c>
    </row>
    <row r="50" spans="1:7" ht="25.5" customHeight="1" thickBot="1" x14ac:dyDescent="0.25">
      <c r="A50" s="370" t="s">
        <v>210</v>
      </c>
      <c r="B50" s="401" t="s">
        <v>215</v>
      </c>
      <c r="C50" s="400">
        <v>0</v>
      </c>
      <c r="D50" s="400">
        <v>0</v>
      </c>
      <c r="E50" s="400">
        <v>0</v>
      </c>
      <c r="F50" s="400">
        <v>0</v>
      </c>
      <c r="G50" s="400">
        <v>0</v>
      </c>
    </row>
    <row r="51" spans="1:7" ht="36" customHeight="1" x14ac:dyDescent="0.2">
      <c r="A51" s="369" t="s">
        <v>211</v>
      </c>
      <c r="B51" s="306" t="s">
        <v>288</v>
      </c>
      <c r="C51" s="403">
        <v>644</v>
      </c>
      <c r="D51" s="403">
        <v>870</v>
      </c>
      <c r="E51" s="403">
        <v>1132</v>
      </c>
      <c r="F51" s="403">
        <v>1773</v>
      </c>
      <c r="G51" s="403">
        <v>5180</v>
      </c>
    </row>
    <row r="52" spans="1:7" ht="30.75" customHeight="1" x14ac:dyDescent="0.2">
      <c r="A52" s="337" t="s">
        <v>212</v>
      </c>
      <c r="B52" s="306" t="s">
        <v>217</v>
      </c>
      <c r="C52" s="307">
        <v>1127</v>
      </c>
      <c r="D52" s="307">
        <v>1122</v>
      </c>
      <c r="E52" s="307">
        <v>1108</v>
      </c>
      <c r="F52" s="307">
        <v>1127</v>
      </c>
      <c r="G52" s="307">
        <v>1108</v>
      </c>
    </row>
    <row r="53" spans="1:7" ht="37.5" customHeight="1" x14ac:dyDescent="0.2">
      <c r="A53" s="337" t="s">
        <v>213</v>
      </c>
      <c r="B53" s="306" t="s">
        <v>266</v>
      </c>
      <c r="C53" s="311">
        <v>58458</v>
      </c>
      <c r="D53" s="311" t="s">
        <v>4</v>
      </c>
      <c r="E53" s="311">
        <v>54911</v>
      </c>
      <c r="F53" s="311">
        <v>58458</v>
      </c>
      <c r="G53" s="311">
        <v>54911</v>
      </c>
    </row>
    <row r="54" spans="1:7" ht="18" customHeight="1" x14ac:dyDescent="0.2">
      <c r="A54" s="342" t="s">
        <v>218</v>
      </c>
      <c r="B54" s="292" t="s">
        <v>295</v>
      </c>
      <c r="C54" s="289"/>
      <c r="D54" s="289"/>
      <c r="E54" s="289"/>
      <c r="F54" s="289"/>
      <c r="G54" s="289"/>
    </row>
    <row r="55" spans="1:7" ht="17.25" customHeight="1" x14ac:dyDescent="0.2">
      <c r="A55" s="339"/>
      <c r="B55" s="292" t="s">
        <v>223</v>
      </c>
      <c r="C55" s="289"/>
      <c r="D55" s="289"/>
      <c r="E55" s="289"/>
      <c r="F55" s="289"/>
      <c r="G55" s="289"/>
    </row>
    <row r="56" spans="1:7" ht="17.25" customHeight="1" x14ac:dyDescent="0.2">
      <c r="A56" s="339"/>
      <c r="B56" s="303" t="s">
        <v>221</v>
      </c>
      <c r="C56" s="300">
        <v>2.87</v>
      </c>
      <c r="D56" s="300">
        <v>3.88</v>
      </c>
      <c r="E56" s="299">
        <v>4.6399999999999997</v>
      </c>
      <c r="F56" s="299">
        <v>7.94</v>
      </c>
      <c r="G56" s="299">
        <v>21.08</v>
      </c>
    </row>
    <row r="57" spans="1:7" ht="17.25" customHeight="1" x14ac:dyDescent="0.2">
      <c r="A57" s="339"/>
      <c r="B57" s="303" t="s">
        <v>222</v>
      </c>
      <c r="C57" s="300">
        <v>2.73</v>
      </c>
      <c r="D57" s="300">
        <v>3.72</v>
      </c>
      <c r="E57" s="299">
        <v>4.59</v>
      </c>
      <c r="F57" s="299">
        <v>7.57</v>
      </c>
      <c r="G57" s="299">
        <v>20.82</v>
      </c>
    </row>
    <row r="58" spans="1:7" ht="17.25" customHeight="1" x14ac:dyDescent="0.2">
      <c r="A58" s="342" t="s">
        <v>219</v>
      </c>
      <c r="B58" s="292" t="s">
        <v>296</v>
      </c>
      <c r="C58" s="300"/>
      <c r="D58" s="300"/>
      <c r="E58" s="299"/>
      <c r="F58" s="299"/>
      <c r="G58" s="299"/>
    </row>
    <row r="59" spans="1:7" ht="17.25" customHeight="1" x14ac:dyDescent="0.2">
      <c r="A59" s="239"/>
      <c r="B59" s="292" t="s">
        <v>223</v>
      </c>
      <c r="C59" s="300"/>
      <c r="D59" s="300"/>
      <c r="E59" s="299"/>
      <c r="F59" s="299"/>
      <c r="G59" s="299"/>
    </row>
    <row r="60" spans="1:7" ht="17.25" customHeight="1" x14ac:dyDescent="0.2">
      <c r="A60" s="239"/>
      <c r="B60" s="303" t="s">
        <v>221</v>
      </c>
      <c r="C60" s="299">
        <v>2.87</v>
      </c>
      <c r="D60" s="299">
        <v>3.88</v>
      </c>
      <c r="E60" s="299">
        <v>4.6399999999999997</v>
      </c>
      <c r="F60" s="299">
        <v>7.94</v>
      </c>
      <c r="G60" s="299">
        <v>21.08</v>
      </c>
    </row>
    <row r="61" spans="1:7" ht="17.25" customHeight="1" thickBot="1" x14ac:dyDescent="0.25">
      <c r="A61" s="235"/>
      <c r="B61" s="348" t="s">
        <v>222</v>
      </c>
      <c r="C61" s="349">
        <v>2.73</v>
      </c>
      <c r="D61" s="349">
        <v>3.72</v>
      </c>
      <c r="E61" s="349">
        <v>4.59</v>
      </c>
      <c r="F61" s="349">
        <v>7.57</v>
      </c>
      <c r="G61" s="349">
        <v>20.82</v>
      </c>
    </row>
    <row r="62" spans="1:7" ht="16.5" customHeight="1" x14ac:dyDescent="0.2">
      <c r="A62" s="89"/>
      <c r="B62" s="345"/>
      <c r="C62" s="346"/>
      <c r="D62" s="346"/>
      <c r="E62" s="346"/>
      <c r="F62" s="346"/>
      <c r="G62" s="346"/>
    </row>
    <row r="63" spans="1:7" ht="23.25" customHeight="1" x14ac:dyDescent="0.25">
      <c r="B63" s="461" t="s">
        <v>314</v>
      </c>
      <c r="C63" s="461"/>
      <c r="D63" s="461"/>
      <c r="E63" s="461"/>
      <c r="F63" s="461"/>
      <c r="G63" s="461"/>
    </row>
    <row r="64" spans="1:7" ht="16.5" customHeight="1" thickBot="1" x14ac:dyDescent="0.25">
      <c r="B64" s="438"/>
      <c r="C64" s="438"/>
      <c r="D64" s="438"/>
      <c r="E64" s="438"/>
      <c r="F64" s="438"/>
      <c r="G64" s="438"/>
    </row>
    <row r="65" spans="1:7" ht="33" customHeight="1" thickBot="1" x14ac:dyDescent="0.25">
      <c r="A65" s="338"/>
      <c r="B65" s="237"/>
      <c r="C65" s="462" t="s">
        <v>24</v>
      </c>
      <c r="D65" s="463"/>
      <c r="E65" s="464"/>
      <c r="F65" s="462" t="s">
        <v>26</v>
      </c>
      <c r="G65" s="465"/>
    </row>
    <row r="66" spans="1:7" ht="16.5" customHeight="1" x14ac:dyDescent="0.2">
      <c r="A66" s="339"/>
      <c r="B66" s="238" t="s">
        <v>2</v>
      </c>
      <c r="C66" s="281" t="s">
        <v>276</v>
      </c>
      <c r="D66" s="281" t="s">
        <v>307</v>
      </c>
      <c r="E66" s="281" t="s">
        <v>276</v>
      </c>
      <c r="F66" s="281" t="s">
        <v>276</v>
      </c>
      <c r="G66" s="281" t="s">
        <v>276</v>
      </c>
    </row>
    <row r="67" spans="1:7" ht="16.5" customHeight="1" thickBot="1" x14ac:dyDescent="0.25">
      <c r="A67" s="329"/>
      <c r="B67" s="235"/>
      <c r="C67" s="344">
        <v>2015</v>
      </c>
      <c r="D67" s="344">
        <v>2014</v>
      </c>
      <c r="E67" s="344">
        <v>2014</v>
      </c>
      <c r="F67" s="344">
        <v>2015</v>
      </c>
      <c r="G67" s="344">
        <v>2014</v>
      </c>
    </row>
    <row r="68" spans="1:7" ht="16.5" customHeight="1" x14ac:dyDescent="0.2">
      <c r="A68" s="343" t="s">
        <v>220</v>
      </c>
      <c r="B68" s="327" t="s">
        <v>216</v>
      </c>
      <c r="C68" s="299"/>
      <c r="D68" s="299"/>
      <c r="E68" s="299"/>
      <c r="F68" s="299"/>
      <c r="G68" s="299"/>
    </row>
    <row r="69" spans="1:7" ht="16.5" customHeight="1" x14ac:dyDescent="0.2">
      <c r="A69" s="341" t="s">
        <v>190</v>
      </c>
      <c r="B69" s="292" t="s">
        <v>224</v>
      </c>
      <c r="C69" s="300"/>
      <c r="D69" s="300"/>
      <c r="E69" s="299"/>
      <c r="F69" s="299"/>
      <c r="G69" s="299"/>
    </row>
    <row r="70" spans="1:7" ht="16.5" customHeight="1" x14ac:dyDescent="0.2">
      <c r="A70" s="350"/>
      <c r="B70" s="292" t="s">
        <v>175</v>
      </c>
      <c r="C70" s="289">
        <v>11040012</v>
      </c>
      <c r="D70" s="289">
        <v>10924787</v>
      </c>
      <c r="E70" s="289">
        <v>10654020</v>
      </c>
      <c r="F70" s="289">
        <v>11040012</v>
      </c>
      <c r="G70" s="289">
        <v>10654020</v>
      </c>
    </row>
    <row r="71" spans="1:7" ht="16.5" customHeight="1" x14ac:dyDescent="0.2">
      <c r="A71" s="352"/>
      <c r="B71" s="312" t="s">
        <v>188</v>
      </c>
      <c r="C71" s="313">
        <v>0.48970000000000002</v>
      </c>
      <c r="D71" s="313">
        <v>0.48699999999999999</v>
      </c>
      <c r="E71" s="313">
        <v>0.48080000000000001</v>
      </c>
      <c r="F71" s="313">
        <v>0.48970000000000002</v>
      </c>
      <c r="G71" s="313">
        <v>0.48080000000000001</v>
      </c>
    </row>
    <row r="72" spans="1:7" ht="16.5" customHeight="1" x14ac:dyDescent="0.2">
      <c r="A72" s="341" t="s">
        <v>192</v>
      </c>
      <c r="B72" s="292" t="s">
        <v>225</v>
      </c>
      <c r="C72" s="289"/>
      <c r="D72" s="289"/>
      <c r="E72" s="289"/>
      <c r="F72" s="289"/>
      <c r="G72" s="289"/>
    </row>
    <row r="73" spans="1:7" ht="15.75" customHeight="1" x14ac:dyDescent="0.2">
      <c r="A73" s="350"/>
      <c r="B73" s="292" t="s">
        <v>226</v>
      </c>
      <c r="C73" s="289"/>
      <c r="D73" s="289"/>
      <c r="E73" s="289"/>
      <c r="F73" s="289"/>
      <c r="G73" s="289"/>
    </row>
    <row r="74" spans="1:7" ht="15.75" customHeight="1" x14ac:dyDescent="0.2">
      <c r="A74" s="350"/>
      <c r="B74" s="303" t="s">
        <v>176</v>
      </c>
      <c r="C74" s="294" t="s">
        <v>167</v>
      </c>
      <c r="D74" s="294" t="s">
        <v>167</v>
      </c>
      <c r="E74" s="294" t="s">
        <v>167</v>
      </c>
      <c r="F74" s="294" t="s">
        <v>167</v>
      </c>
      <c r="G74" s="294" t="s">
        <v>167</v>
      </c>
    </row>
    <row r="75" spans="1:7" ht="25.5" x14ac:dyDescent="0.2">
      <c r="A75" s="350"/>
      <c r="B75" s="353" t="s">
        <v>178</v>
      </c>
      <c r="C75" s="294" t="s">
        <v>4</v>
      </c>
      <c r="D75" s="294" t="s">
        <v>4</v>
      </c>
      <c r="E75" s="294" t="s">
        <v>4</v>
      </c>
      <c r="F75" s="294" t="s">
        <v>4</v>
      </c>
      <c r="G75" s="294" t="s">
        <v>4</v>
      </c>
    </row>
    <row r="76" spans="1:7" ht="25.5" x14ac:dyDescent="0.2">
      <c r="A76" s="350"/>
      <c r="B76" s="353" t="s">
        <v>179</v>
      </c>
      <c r="C76" s="294" t="s">
        <v>4</v>
      </c>
      <c r="D76" s="294" t="s">
        <v>4</v>
      </c>
      <c r="E76" s="294" t="s">
        <v>4</v>
      </c>
      <c r="F76" s="294" t="s">
        <v>4</v>
      </c>
      <c r="G76" s="294" t="s">
        <v>4</v>
      </c>
    </row>
    <row r="77" spans="1:7" ht="15.75" customHeight="1" x14ac:dyDescent="0.2">
      <c r="A77" s="350"/>
      <c r="B77" s="292" t="s">
        <v>230</v>
      </c>
      <c r="C77" s="289"/>
      <c r="D77" s="289"/>
      <c r="E77" s="289"/>
      <c r="F77" s="289"/>
      <c r="G77" s="294"/>
    </row>
    <row r="78" spans="1:7" ht="15.75" customHeight="1" x14ac:dyDescent="0.2">
      <c r="A78" s="350"/>
      <c r="B78" s="303" t="s">
        <v>176</v>
      </c>
      <c r="C78" s="289">
        <v>11506660</v>
      </c>
      <c r="D78" s="289">
        <v>11506660</v>
      </c>
      <c r="E78" s="289">
        <v>11506660</v>
      </c>
      <c r="F78" s="289">
        <v>11506660</v>
      </c>
      <c r="G78" s="294">
        <v>11506660</v>
      </c>
    </row>
    <row r="79" spans="1:7" ht="25.5" x14ac:dyDescent="0.2">
      <c r="A79" s="350"/>
      <c r="B79" s="353" t="s">
        <v>178</v>
      </c>
      <c r="C79" s="296">
        <v>1</v>
      </c>
      <c r="D79" s="296">
        <v>1</v>
      </c>
      <c r="E79" s="296">
        <v>1</v>
      </c>
      <c r="F79" s="296">
        <v>1</v>
      </c>
      <c r="G79" s="398">
        <v>1</v>
      </c>
    </row>
    <row r="80" spans="1:7" ht="26.25" thickBot="1" x14ac:dyDescent="0.25">
      <c r="A80" s="351"/>
      <c r="B80" s="353" t="s">
        <v>179</v>
      </c>
      <c r="C80" s="298">
        <v>0.51029999999999998</v>
      </c>
      <c r="D80" s="298">
        <v>0.51300000000000001</v>
      </c>
      <c r="E80" s="298">
        <v>0.51919999999999999</v>
      </c>
      <c r="F80" s="298">
        <v>0.51029999999999998</v>
      </c>
      <c r="G80" s="298">
        <v>0.51919999999999999</v>
      </c>
    </row>
    <row r="81" spans="1:7" ht="16.5" customHeight="1" thickBot="1" x14ac:dyDescent="0.25">
      <c r="A81" s="89"/>
      <c r="B81" s="314"/>
      <c r="C81" s="322"/>
      <c r="D81" s="322"/>
      <c r="E81" s="322"/>
      <c r="F81" s="322"/>
      <c r="G81" s="322"/>
    </row>
    <row r="82" spans="1:7" ht="16.5" customHeight="1" x14ac:dyDescent="0.2">
      <c r="A82" s="356"/>
      <c r="B82" s="356" t="s">
        <v>2</v>
      </c>
      <c r="C82" s="358" t="s">
        <v>180</v>
      </c>
      <c r="D82" s="295"/>
      <c r="E82" s="295"/>
      <c r="F82" s="295"/>
      <c r="G82" s="295"/>
    </row>
    <row r="83" spans="1:7" ht="16.5" customHeight="1" thickBot="1" x14ac:dyDescent="0.25">
      <c r="A83" s="357"/>
      <c r="B83" s="316"/>
      <c r="C83" s="359" t="s">
        <v>315</v>
      </c>
      <c r="D83" s="295"/>
      <c r="E83" s="295"/>
      <c r="F83" s="295"/>
      <c r="G83" s="295"/>
    </row>
    <row r="84" spans="1:7" ht="16.5" customHeight="1" x14ac:dyDescent="0.2">
      <c r="A84" s="315" t="s">
        <v>227</v>
      </c>
      <c r="B84" s="368" t="s">
        <v>228</v>
      </c>
      <c r="C84" s="362"/>
      <c r="D84" s="295"/>
      <c r="E84" s="295"/>
      <c r="F84" s="295"/>
      <c r="G84" s="295"/>
    </row>
    <row r="85" spans="1:7" ht="16.5" customHeight="1" x14ac:dyDescent="0.2">
      <c r="A85" s="354"/>
      <c r="B85" s="366" t="s">
        <v>181</v>
      </c>
      <c r="C85" s="367">
        <v>0</v>
      </c>
      <c r="D85" s="295"/>
      <c r="E85" s="295"/>
      <c r="F85" s="295"/>
      <c r="G85" s="295"/>
    </row>
    <row r="86" spans="1:7" ht="16.5" customHeight="1" x14ac:dyDescent="0.2">
      <c r="A86" s="354"/>
      <c r="B86" s="360" t="s">
        <v>182</v>
      </c>
      <c r="C86" s="310">
        <v>1</v>
      </c>
      <c r="D86" s="295"/>
      <c r="E86" s="295"/>
      <c r="F86" s="295"/>
      <c r="G86" s="295"/>
    </row>
    <row r="87" spans="1:7" ht="16.5" customHeight="1" x14ac:dyDescent="0.2">
      <c r="A87" s="354"/>
      <c r="B87" s="364" t="s">
        <v>189</v>
      </c>
      <c r="C87" s="365">
        <v>1</v>
      </c>
      <c r="D87" s="295"/>
      <c r="E87" s="295"/>
      <c r="F87" s="295"/>
      <c r="G87" s="295"/>
    </row>
    <row r="88" spans="1:7" ht="16.5" customHeight="1" thickBot="1" x14ac:dyDescent="0.25">
      <c r="A88" s="355"/>
      <c r="B88" s="361" t="s">
        <v>183</v>
      </c>
      <c r="C88" s="363">
        <v>0</v>
      </c>
      <c r="D88" s="295"/>
      <c r="E88" s="295"/>
      <c r="F88" s="295"/>
      <c r="G88" s="295"/>
    </row>
    <row r="89" spans="1:7" ht="16.5" customHeight="1" x14ac:dyDescent="0.2">
      <c r="A89" s="89"/>
      <c r="B89" s="89"/>
      <c r="C89" s="295"/>
      <c r="D89" s="295"/>
      <c r="E89" s="295"/>
      <c r="F89" s="295"/>
      <c r="G89" s="295"/>
    </row>
    <row r="90" spans="1:7" ht="16.5" customHeight="1" x14ac:dyDescent="0.2">
      <c r="A90" s="89"/>
      <c r="B90" s="89"/>
      <c r="C90" s="295"/>
      <c r="D90" s="295"/>
      <c r="E90" s="295"/>
      <c r="F90" s="295"/>
      <c r="G90" s="295"/>
    </row>
    <row r="91" spans="1:7" s="241" customFormat="1" ht="23.25" customHeight="1" x14ac:dyDescent="0.25">
      <c r="A91" s="373"/>
      <c r="B91" s="461" t="s">
        <v>321</v>
      </c>
      <c r="C91" s="461"/>
      <c r="D91" s="461"/>
      <c r="E91" s="461"/>
      <c r="F91" s="461"/>
      <c r="G91" s="461"/>
    </row>
    <row r="92" spans="1:7" ht="13.5" thickBot="1" x14ac:dyDescent="0.25">
      <c r="A92" s="89"/>
      <c r="B92" s="236"/>
      <c r="C92" s="295"/>
      <c r="D92" s="295"/>
      <c r="E92" s="295"/>
      <c r="F92" s="295"/>
      <c r="G92" s="295" t="s">
        <v>322</v>
      </c>
    </row>
    <row r="93" spans="1:7" ht="33.75" customHeight="1" thickBot="1" x14ac:dyDescent="0.25">
      <c r="A93" s="338"/>
      <c r="B93" s="237"/>
      <c r="C93" s="462" t="s">
        <v>24</v>
      </c>
      <c r="D93" s="463"/>
      <c r="E93" s="464"/>
      <c r="F93" s="462" t="s">
        <v>26</v>
      </c>
      <c r="G93" s="465"/>
    </row>
    <row r="94" spans="1:7" ht="17.25" customHeight="1" x14ac:dyDescent="0.2">
      <c r="A94" s="339"/>
      <c r="B94" s="238" t="s">
        <v>2</v>
      </c>
      <c r="C94" s="281" t="s">
        <v>276</v>
      </c>
      <c r="D94" s="281" t="s">
        <v>307</v>
      </c>
      <c r="E94" s="290" t="s">
        <v>276</v>
      </c>
      <c r="F94" s="281" t="s">
        <v>276</v>
      </c>
      <c r="G94" s="281" t="s">
        <v>276</v>
      </c>
    </row>
    <row r="95" spans="1:7" ht="16.5" customHeight="1" x14ac:dyDescent="0.2">
      <c r="A95" s="339"/>
      <c r="B95" s="239"/>
      <c r="C95" s="285">
        <v>2015</v>
      </c>
      <c r="D95" s="397">
        <v>2014</v>
      </c>
      <c r="E95" s="397">
        <v>2014</v>
      </c>
      <c r="F95" s="397">
        <v>2015</v>
      </c>
      <c r="G95" s="397">
        <v>2014</v>
      </c>
    </row>
    <row r="96" spans="1:7" ht="36" customHeight="1" thickBot="1" x14ac:dyDescent="0.25">
      <c r="A96" s="340"/>
      <c r="B96" s="235"/>
      <c r="C96" s="282" t="s">
        <v>6</v>
      </c>
      <c r="D96" s="282" t="s">
        <v>6</v>
      </c>
      <c r="E96" s="282" t="s">
        <v>6</v>
      </c>
      <c r="F96" s="419" t="s">
        <v>5</v>
      </c>
      <c r="G96" s="419" t="s">
        <v>5</v>
      </c>
    </row>
    <row r="97" spans="1:7" ht="16.5" customHeight="1" x14ac:dyDescent="0.2">
      <c r="A97" s="342" t="s">
        <v>190</v>
      </c>
      <c r="B97" s="292" t="s">
        <v>274</v>
      </c>
      <c r="C97" s="289"/>
      <c r="D97" s="289"/>
      <c r="E97" s="289"/>
      <c r="F97" s="289"/>
      <c r="G97" s="289"/>
    </row>
    <row r="98" spans="1:7" ht="16.5" customHeight="1" x14ac:dyDescent="0.2">
      <c r="A98" s="339"/>
      <c r="B98" s="303" t="s">
        <v>8</v>
      </c>
      <c r="C98" s="289">
        <v>13971</v>
      </c>
      <c r="D98" s="289">
        <v>14000</v>
      </c>
      <c r="E98" s="289">
        <v>11438</v>
      </c>
      <c r="F98" s="289">
        <v>52789</v>
      </c>
      <c r="G98" s="289">
        <v>43226</v>
      </c>
    </row>
    <row r="99" spans="1:7" ht="16.5" customHeight="1" x14ac:dyDescent="0.2">
      <c r="A99" s="339"/>
      <c r="B99" s="303" t="s">
        <v>168</v>
      </c>
      <c r="C99" s="289">
        <v>11729</v>
      </c>
      <c r="D99" s="289">
        <v>11026</v>
      </c>
      <c r="E99" s="289">
        <v>9070</v>
      </c>
      <c r="F99" s="289">
        <v>40495</v>
      </c>
      <c r="G99" s="289">
        <v>41949</v>
      </c>
    </row>
    <row r="100" spans="1:7" ht="16.5" customHeight="1" x14ac:dyDescent="0.2">
      <c r="A100" s="339"/>
      <c r="B100" s="303" t="s">
        <v>17</v>
      </c>
      <c r="C100" s="289">
        <v>1912</v>
      </c>
      <c r="D100" s="289">
        <v>1840</v>
      </c>
      <c r="E100" s="289">
        <v>1878</v>
      </c>
      <c r="F100" s="289">
        <v>7975</v>
      </c>
      <c r="G100" s="289">
        <v>7128</v>
      </c>
    </row>
    <row r="101" spans="1:7" ht="16.5" customHeight="1" x14ac:dyDescent="0.2">
      <c r="A101" s="347"/>
      <c r="B101" s="309" t="s">
        <v>229</v>
      </c>
      <c r="C101" s="308">
        <v>27612</v>
      </c>
      <c r="D101" s="308">
        <v>26866</v>
      </c>
      <c r="E101" s="308">
        <v>22386</v>
      </c>
      <c r="F101" s="308">
        <v>101259</v>
      </c>
      <c r="G101" s="308">
        <v>92303</v>
      </c>
    </row>
    <row r="102" spans="1:7" ht="16.5" customHeight="1" x14ac:dyDescent="0.2">
      <c r="A102" s="342" t="s">
        <v>192</v>
      </c>
      <c r="B102" s="292" t="s">
        <v>286</v>
      </c>
      <c r="C102" s="284"/>
      <c r="D102" s="284"/>
      <c r="E102" s="284"/>
      <c r="F102" s="284"/>
      <c r="G102" s="284"/>
    </row>
    <row r="103" spans="1:7" ht="18.75" customHeight="1" x14ac:dyDescent="0.2">
      <c r="A103" s="339"/>
      <c r="B103" s="303" t="s">
        <v>8</v>
      </c>
      <c r="C103" s="289">
        <v>3025</v>
      </c>
      <c r="D103" s="289">
        <v>1678</v>
      </c>
      <c r="E103" s="289">
        <v>2893</v>
      </c>
      <c r="F103" s="289">
        <v>8616</v>
      </c>
      <c r="G103" s="289">
        <v>9305</v>
      </c>
    </row>
    <row r="104" spans="1:7" ht="18.75" customHeight="1" x14ac:dyDescent="0.2">
      <c r="A104" s="339"/>
      <c r="B104" s="303" t="s">
        <v>168</v>
      </c>
      <c r="C104" s="289">
        <v>-228</v>
      </c>
      <c r="D104" s="289">
        <v>1056</v>
      </c>
      <c r="E104" s="289">
        <v>-1141</v>
      </c>
      <c r="F104" s="289">
        <v>-820</v>
      </c>
      <c r="G104" s="289">
        <v>2579</v>
      </c>
    </row>
    <row r="105" spans="1:7" ht="18.75" customHeight="1" x14ac:dyDescent="0.2">
      <c r="A105" s="339"/>
      <c r="B105" s="303" t="s">
        <v>17</v>
      </c>
      <c r="C105" s="289">
        <v>-493</v>
      </c>
      <c r="D105" s="289">
        <v>78</v>
      </c>
      <c r="E105" s="289">
        <v>374</v>
      </c>
      <c r="F105" s="289">
        <v>213</v>
      </c>
      <c r="G105" s="289">
        <v>685</v>
      </c>
    </row>
    <row r="106" spans="1:7" ht="18.75" customHeight="1" x14ac:dyDescent="0.2">
      <c r="A106" s="339"/>
      <c r="B106" s="303" t="s">
        <v>10</v>
      </c>
      <c r="C106" s="293">
        <v>2304</v>
      </c>
      <c r="D106" s="293">
        <v>2812</v>
      </c>
      <c r="E106" s="293">
        <v>2126</v>
      </c>
      <c r="F106" s="293">
        <v>8009</v>
      </c>
      <c r="G106" s="293">
        <v>12569</v>
      </c>
    </row>
    <row r="107" spans="1:7" ht="18.75" customHeight="1" x14ac:dyDescent="0.2">
      <c r="A107" s="339"/>
      <c r="B107" s="292" t="s">
        <v>184</v>
      </c>
      <c r="C107" s="289">
        <v>89</v>
      </c>
      <c r="D107" s="289">
        <v>26</v>
      </c>
      <c r="E107" s="289">
        <v>9</v>
      </c>
      <c r="F107" s="289">
        <v>147</v>
      </c>
      <c r="G107" s="289">
        <v>68</v>
      </c>
    </row>
    <row r="108" spans="1:7" ht="16.5" customHeight="1" x14ac:dyDescent="0.2">
      <c r="A108" s="339"/>
      <c r="B108" s="238" t="s">
        <v>293</v>
      </c>
      <c r="C108" s="323">
        <v>1662</v>
      </c>
      <c r="D108" s="323">
        <v>1212</v>
      </c>
      <c r="E108" s="323">
        <v>1192</v>
      </c>
      <c r="F108" s="323">
        <v>4469</v>
      </c>
      <c r="G108" s="323">
        <v>5726</v>
      </c>
    </row>
    <row r="109" spans="1:7" ht="12.75" customHeight="1" x14ac:dyDescent="0.2">
      <c r="A109" s="339"/>
      <c r="B109" s="292" t="s">
        <v>172</v>
      </c>
      <c r="C109" s="289"/>
      <c r="D109" s="289"/>
      <c r="E109" s="289"/>
      <c r="F109" s="289"/>
      <c r="G109" s="289"/>
    </row>
    <row r="110" spans="1:7" s="297" customFormat="1" ht="18.75" customHeight="1" x14ac:dyDescent="0.15">
      <c r="A110" s="336" t="s">
        <v>193</v>
      </c>
      <c r="B110" s="309" t="s">
        <v>287</v>
      </c>
      <c r="C110" s="309">
        <v>553</v>
      </c>
      <c r="D110" s="309">
        <v>1574</v>
      </c>
      <c r="E110" s="309">
        <v>925</v>
      </c>
      <c r="F110" s="309">
        <v>3393</v>
      </c>
      <c r="G110" s="307">
        <v>6775</v>
      </c>
    </row>
    <row r="111" spans="1:7" ht="18.75" customHeight="1" x14ac:dyDescent="0.2">
      <c r="A111" s="341" t="s">
        <v>195</v>
      </c>
      <c r="B111" s="292" t="s">
        <v>275</v>
      </c>
      <c r="C111" s="289"/>
      <c r="D111" s="289"/>
      <c r="E111" s="289"/>
      <c r="F111" s="289"/>
      <c r="G111" s="289"/>
    </row>
    <row r="112" spans="1:7" ht="18.75" customHeight="1" x14ac:dyDescent="0.2">
      <c r="A112" s="339"/>
      <c r="B112" s="292" t="s">
        <v>8</v>
      </c>
      <c r="C112" s="289">
        <v>16172</v>
      </c>
      <c r="D112" s="289">
        <v>15607</v>
      </c>
      <c r="E112" s="289">
        <v>11726</v>
      </c>
      <c r="F112" s="289">
        <v>16172</v>
      </c>
      <c r="G112" s="289">
        <v>9849</v>
      </c>
    </row>
    <row r="113" spans="1:7" ht="18.75" customHeight="1" x14ac:dyDescent="0.2">
      <c r="A113" s="339"/>
      <c r="B113" s="292" t="s">
        <v>168</v>
      </c>
      <c r="C113" s="289">
        <v>20865</v>
      </c>
      <c r="D113" s="289">
        <v>24077</v>
      </c>
      <c r="E113" s="289">
        <v>28502</v>
      </c>
      <c r="F113" s="289">
        <v>20865</v>
      </c>
      <c r="G113" s="289">
        <v>26599</v>
      </c>
    </row>
    <row r="114" spans="1:7" ht="18.75" customHeight="1" x14ac:dyDescent="0.2">
      <c r="A114" s="339"/>
      <c r="B114" s="292" t="s">
        <v>17</v>
      </c>
      <c r="C114" s="289">
        <v>9670</v>
      </c>
      <c r="D114" s="289">
        <v>9236</v>
      </c>
      <c r="E114" s="289">
        <v>2026</v>
      </c>
      <c r="F114" s="289">
        <v>9670</v>
      </c>
      <c r="G114" s="289">
        <v>5291</v>
      </c>
    </row>
    <row r="115" spans="1:7" ht="18.75" customHeight="1" x14ac:dyDescent="0.2">
      <c r="A115" s="339"/>
      <c r="B115" s="292" t="s">
        <v>68</v>
      </c>
      <c r="C115" s="289">
        <v>11751</v>
      </c>
      <c r="D115" s="289">
        <v>10314</v>
      </c>
      <c r="E115" s="289">
        <v>11417</v>
      </c>
      <c r="F115" s="289">
        <v>11751</v>
      </c>
      <c r="G115" s="289">
        <v>14280</v>
      </c>
    </row>
    <row r="116" spans="1:7" ht="18.75" customHeight="1" thickBot="1" x14ac:dyDescent="0.25">
      <c r="A116" s="340"/>
      <c r="B116" s="321" t="s">
        <v>10</v>
      </c>
      <c r="C116" s="320">
        <v>58458</v>
      </c>
      <c r="D116" s="320">
        <v>59234</v>
      </c>
      <c r="E116" s="320">
        <v>53671</v>
      </c>
      <c r="F116" s="320">
        <v>58458</v>
      </c>
      <c r="G116" s="320">
        <v>56019</v>
      </c>
    </row>
    <row r="117" spans="1:7" x14ac:dyDescent="0.2">
      <c r="A117" s="89"/>
      <c r="B117" s="240"/>
      <c r="C117" s="240"/>
      <c r="E117" s="279"/>
      <c r="F117" s="279"/>
      <c r="G117" s="279"/>
    </row>
    <row r="118" spans="1:7" x14ac:dyDescent="0.2">
      <c r="A118" s="89"/>
    </row>
    <row r="119" spans="1:7" x14ac:dyDescent="0.2">
      <c r="B119" s="233" t="s">
        <v>268</v>
      </c>
    </row>
    <row r="120" spans="1:7" ht="13.5" thickBot="1" x14ac:dyDescent="0.25">
      <c r="F120" s="318" t="s">
        <v>111</v>
      </c>
      <c r="G120" s="318"/>
    </row>
    <row r="121" spans="1:7" x14ac:dyDescent="0.2">
      <c r="A121" s="338"/>
      <c r="B121" s="237" t="s">
        <v>2</v>
      </c>
      <c r="C121" s="314"/>
      <c r="D121" s="382"/>
      <c r="E121" s="467" t="s">
        <v>173</v>
      </c>
      <c r="F121" s="471"/>
      <c r="G121" s="325"/>
    </row>
    <row r="122" spans="1:7" x14ac:dyDescent="0.2">
      <c r="A122" s="339"/>
      <c r="B122" s="239"/>
      <c r="C122" s="89"/>
      <c r="D122" s="324"/>
      <c r="E122" s="377" t="s">
        <v>276</v>
      </c>
      <c r="F122" s="317" t="s">
        <v>276</v>
      </c>
      <c r="G122" s="326"/>
    </row>
    <row r="123" spans="1:7" x14ac:dyDescent="0.2">
      <c r="A123" s="315"/>
      <c r="B123" s="239"/>
      <c r="C123" s="89"/>
      <c r="D123" s="324"/>
      <c r="E123" s="378">
        <v>2015</v>
      </c>
      <c r="F123" s="404">
        <v>2014</v>
      </c>
      <c r="G123" s="396"/>
    </row>
    <row r="124" spans="1:7" ht="13.5" thickBot="1" x14ac:dyDescent="0.25">
      <c r="A124" s="235"/>
      <c r="B124" s="235"/>
      <c r="C124" s="236"/>
      <c r="D124" s="411"/>
      <c r="E124" s="412" t="s">
        <v>5</v>
      </c>
      <c r="F124" s="413" t="s">
        <v>5</v>
      </c>
      <c r="G124" s="396"/>
    </row>
    <row r="125" spans="1:7" ht="17.25" customHeight="1" x14ac:dyDescent="0.2">
      <c r="A125" s="329" t="s">
        <v>220</v>
      </c>
      <c r="B125" s="239" t="s">
        <v>240</v>
      </c>
      <c r="C125" s="89"/>
      <c r="D125" s="324"/>
      <c r="E125" s="315"/>
      <c r="F125" s="324"/>
    </row>
    <row r="126" spans="1:7" x14ac:dyDescent="0.2">
      <c r="A126" s="329"/>
      <c r="B126" s="239"/>
      <c r="C126" s="89"/>
      <c r="D126" s="324"/>
      <c r="E126" s="315"/>
      <c r="F126" s="324"/>
    </row>
    <row r="127" spans="1:7" x14ac:dyDescent="0.2">
      <c r="A127" s="329">
        <v>1</v>
      </c>
      <c r="B127" s="239" t="s">
        <v>241</v>
      </c>
      <c r="C127" s="89"/>
      <c r="D127" s="324"/>
      <c r="E127" s="315"/>
      <c r="F127" s="324"/>
    </row>
    <row r="128" spans="1:7" x14ac:dyDescent="0.2">
      <c r="A128" s="329"/>
      <c r="B128" s="384" t="s">
        <v>242</v>
      </c>
      <c r="C128" s="89"/>
      <c r="D128" s="324"/>
      <c r="E128" s="315">
        <v>1127</v>
      </c>
      <c r="F128" s="324">
        <v>1108</v>
      </c>
    </row>
    <row r="129" spans="1:6" x14ac:dyDescent="0.2">
      <c r="A129" s="329"/>
      <c r="B129" s="384" t="s">
        <v>243</v>
      </c>
      <c r="C129" s="89"/>
      <c r="D129" s="324"/>
      <c r="E129" s="315">
        <v>58458</v>
      </c>
      <c r="F129" s="324">
        <v>54911</v>
      </c>
    </row>
    <row r="130" spans="1:6" x14ac:dyDescent="0.2">
      <c r="A130" s="329"/>
      <c r="B130" s="385" t="s">
        <v>247</v>
      </c>
      <c r="C130" s="89"/>
      <c r="D130" s="324"/>
      <c r="E130" s="315">
        <v>0</v>
      </c>
      <c r="F130" s="324">
        <v>0</v>
      </c>
    </row>
    <row r="131" spans="1:6" ht="17.25" customHeight="1" x14ac:dyDescent="0.2">
      <c r="A131" s="329"/>
      <c r="B131" s="386" t="s">
        <v>270</v>
      </c>
      <c r="C131" s="387"/>
      <c r="D131" s="388"/>
      <c r="E131" s="375">
        <v>59585</v>
      </c>
      <c r="F131" s="375">
        <v>56019</v>
      </c>
    </row>
    <row r="132" spans="1:6" x14ac:dyDescent="0.2">
      <c r="A132" s="329"/>
      <c r="B132" s="239"/>
      <c r="C132" s="89"/>
      <c r="D132" s="324"/>
      <c r="E132" s="315"/>
      <c r="F132" s="324"/>
    </row>
    <row r="133" spans="1:6" x14ac:dyDescent="0.2">
      <c r="A133" s="329">
        <v>2</v>
      </c>
      <c r="B133" s="239" t="s">
        <v>244</v>
      </c>
      <c r="C133" s="89"/>
      <c r="D133" s="324"/>
      <c r="E133" s="315">
        <v>0</v>
      </c>
      <c r="F133" s="324">
        <v>0</v>
      </c>
    </row>
    <row r="134" spans="1:6" x14ac:dyDescent="0.2">
      <c r="A134" s="329"/>
      <c r="B134" s="239"/>
      <c r="C134" s="89"/>
      <c r="D134" s="324"/>
      <c r="E134" s="315"/>
      <c r="F134" s="324"/>
    </row>
    <row r="135" spans="1:6" x14ac:dyDescent="0.2">
      <c r="A135" s="329">
        <v>3</v>
      </c>
      <c r="B135" s="239" t="s">
        <v>245</v>
      </c>
      <c r="C135" s="89"/>
      <c r="D135" s="324"/>
      <c r="E135" s="315"/>
      <c r="F135" s="324"/>
    </row>
    <row r="136" spans="1:6" x14ac:dyDescent="0.2">
      <c r="A136" s="329"/>
      <c r="B136" s="384" t="s">
        <v>246</v>
      </c>
      <c r="C136" s="89"/>
      <c r="D136" s="324"/>
      <c r="E136" s="315">
        <v>1961</v>
      </c>
      <c r="F136" s="324">
        <v>135</v>
      </c>
    </row>
    <row r="137" spans="1:6" x14ac:dyDescent="0.2">
      <c r="A137" s="329"/>
      <c r="B137" s="385" t="s">
        <v>336</v>
      </c>
      <c r="C137" s="89"/>
      <c r="D137" s="324"/>
      <c r="E137" s="315">
        <v>694</v>
      </c>
      <c r="F137" s="324">
        <v>0</v>
      </c>
    </row>
    <row r="138" spans="1:6" x14ac:dyDescent="0.2">
      <c r="A138" s="329"/>
      <c r="B138" s="384" t="s">
        <v>337</v>
      </c>
      <c r="C138" s="89"/>
      <c r="D138" s="324"/>
      <c r="E138" s="315">
        <v>2021</v>
      </c>
      <c r="F138" s="324">
        <v>2482</v>
      </c>
    </row>
    <row r="139" spans="1:6" x14ac:dyDescent="0.2">
      <c r="A139" s="329"/>
      <c r="B139" s="386" t="s">
        <v>271</v>
      </c>
      <c r="C139" s="387"/>
      <c r="D139" s="388"/>
      <c r="E139" s="375">
        <v>4676</v>
      </c>
      <c r="F139" s="375">
        <v>2617</v>
      </c>
    </row>
    <row r="140" spans="1:6" x14ac:dyDescent="0.2">
      <c r="A140" s="329"/>
      <c r="B140" s="381"/>
      <c r="C140" s="89"/>
      <c r="D140" s="324"/>
      <c r="E140" s="315"/>
      <c r="F140" s="324"/>
    </row>
    <row r="141" spans="1:6" x14ac:dyDescent="0.2">
      <c r="A141" s="329">
        <v>4</v>
      </c>
      <c r="B141" s="239" t="s">
        <v>248</v>
      </c>
      <c r="C141" s="89"/>
      <c r="D141" s="324"/>
      <c r="E141" s="315"/>
      <c r="F141" s="324"/>
    </row>
    <row r="142" spans="1:6" x14ac:dyDescent="0.2">
      <c r="A142" s="329"/>
      <c r="B142" s="384" t="s">
        <v>249</v>
      </c>
      <c r="C142" s="89"/>
      <c r="D142" s="324"/>
      <c r="E142" s="315">
        <v>919</v>
      </c>
      <c r="F142" s="324">
        <v>0</v>
      </c>
    </row>
    <row r="143" spans="1:6" x14ac:dyDescent="0.2">
      <c r="A143" s="329"/>
      <c r="B143" s="384" t="s">
        <v>250</v>
      </c>
      <c r="C143" s="89"/>
      <c r="D143" s="324"/>
      <c r="E143" s="315">
        <v>1255</v>
      </c>
      <c r="F143" s="324">
        <v>388</v>
      </c>
    </row>
    <row r="144" spans="1:6" x14ac:dyDescent="0.2">
      <c r="A144" s="329"/>
      <c r="B144" s="385" t="s">
        <v>251</v>
      </c>
      <c r="C144" s="89"/>
      <c r="D144" s="324"/>
      <c r="E144" s="315">
        <v>15051</v>
      </c>
      <c r="F144" s="324">
        <v>13985</v>
      </c>
    </row>
    <row r="145" spans="1:6" x14ac:dyDescent="0.2">
      <c r="A145" s="329"/>
      <c r="B145" s="384" t="s">
        <v>252</v>
      </c>
      <c r="C145" s="89"/>
      <c r="D145" s="324"/>
      <c r="E145" s="315">
        <v>1683</v>
      </c>
      <c r="F145" s="324">
        <v>2364</v>
      </c>
    </row>
    <row r="146" spans="1:6" x14ac:dyDescent="0.2">
      <c r="A146" s="329"/>
      <c r="B146" s="386" t="s">
        <v>272</v>
      </c>
      <c r="C146" s="387"/>
      <c r="D146" s="388"/>
      <c r="E146" s="375">
        <v>18908</v>
      </c>
      <c r="F146" s="375">
        <v>16737</v>
      </c>
    </row>
    <row r="147" spans="1:6" x14ac:dyDescent="0.2">
      <c r="A147" s="329"/>
      <c r="B147" s="381"/>
      <c r="C147" s="89"/>
      <c r="D147" s="324"/>
      <c r="E147" s="315"/>
      <c r="F147" s="324"/>
    </row>
    <row r="148" spans="1:6" x14ac:dyDescent="0.2">
      <c r="A148" s="329"/>
      <c r="B148" s="389" t="s">
        <v>253</v>
      </c>
      <c r="C148" s="387"/>
      <c r="D148" s="388"/>
      <c r="E148" s="375">
        <v>83169</v>
      </c>
      <c r="F148" s="375">
        <v>75373</v>
      </c>
    </row>
    <row r="149" spans="1:6" x14ac:dyDescent="0.2">
      <c r="A149" s="329"/>
      <c r="B149" s="381"/>
      <c r="C149" s="89"/>
      <c r="D149" s="324"/>
      <c r="E149" s="315"/>
      <c r="F149" s="324"/>
    </row>
    <row r="150" spans="1:6" x14ac:dyDescent="0.2">
      <c r="A150" s="329" t="s">
        <v>227</v>
      </c>
      <c r="B150" s="239" t="s">
        <v>254</v>
      </c>
      <c r="C150" s="89"/>
      <c r="D150" s="324"/>
      <c r="E150" s="315"/>
      <c r="F150" s="324"/>
    </row>
    <row r="151" spans="1:6" x14ac:dyDescent="0.2">
      <c r="A151" s="329"/>
      <c r="B151" s="381"/>
      <c r="C151" s="89"/>
      <c r="D151" s="324"/>
      <c r="E151" s="315"/>
      <c r="F151" s="324"/>
    </row>
    <row r="152" spans="1:6" x14ac:dyDescent="0.2">
      <c r="A152" s="329">
        <v>1</v>
      </c>
      <c r="B152" s="239" t="s">
        <v>255</v>
      </c>
      <c r="C152" s="89"/>
      <c r="D152" s="324"/>
      <c r="E152" s="315"/>
      <c r="F152" s="324"/>
    </row>
    <row r="153" spans="1:6" x14ac:dyDescent="0.2">
      <c r="A153" s="329"/>
      <c r="B153" s="384" t="s">
        <v>256</v>
      </c>
      <c r="C153" s="89"/>
      <c r="D153" s="324"/>
      <c r="E153" s="315">
        <v>28018</v>
      </c>
      <c r="F153" s="324">
        <v>26116</v>
      </c>
    </row>
    <row r="154" spans="1:6" x14ac:dyDescent="0.2">
      <c r="A154" s="329"/>
      <c r="B154" s="385" t="s">
        <v>262</v>
      </c>
      <c r="C154" s="89"/>
      <c r="D154" s="324"/>
      <c r="E154" s="315">
        <v>241</v>
      </c>
      <c r="F154" s="324">
        <v>255</v>
      </c>
    </row>
    <row r="155" spans="1:6" x14ac:dyDescent="0.2">
      <c r="A155" s="329"/>
      <c r="B155" s="384" t="s">
        <v>263</v>
      </c>
      <c r="C155" s="89"/>
      <c r="D155" s="324"/>
      <c r="E155" s="315">
        <v>2376</v>
      </c>
      <c r="F155" s="324">
        <v>2251</v>
      </c>
    </row>
    <row r="156" spans="1:6" x14ac:dyDescent="0.2">
      <c r="A156" s="329"/>
      <c r="B156" s="384" t="s">
        <v>264</v>
      </c>
      <c r="C156" s="89"/>
      <c r="D156" s="324"/>
      <c r="E156" s="315">
        <v>5004</v>
      </c>
      <c r="F156" s="324">
        <v>6174.92</v>
      </c>
    </row>
    <row r="157" spans="1:6" x14ac:dyDescent="0.2">
      <c r="A157" s="329"/>
      <c r="B157" s="384" t="s">
        <v>265</v>
      </c>
      <c r="C157" s="89"/>
      <c r="D157" s="324"/>
      <c r="E157" s="315">
        <v>310</v>
      </c>
      <c r="F157" s="324">
        <v>26</v>
      </c>
    </row>
    <row r="158" spans="1:6" x14ac:dyDescent="0.2">
      <c r="A158" s="329"/>
      <c r="B158" s="386" t="s">
        <v>257</v>
      </c>
      <c r="C158" s="387"/>
      <c r="D158" s="388"/>
      <c r="E158" s="375">
        <v>35949</v>
      </c>
      <c r="F158" s="375">
        <v>34823</v>
      </c>
    </row>
    <row r="159" spans="1:6" x14ac:dyDescent="0.2">
      <c r="A159" s="329"/>
      <c r="B159" s="381"/>
      <c r="C159" s="89"/>
      <c r="D159" s="324"/>
      <c r="E159" s="315"/>
      <c r="F159" s="324"/>
    </row>
    <row r="160" spans="1:6" x14ac:dyDescent="0.2">
      <c r="A160" s="329">
        <v>2</v>
      </c>
      <c r="B160" s="239" t="s">
        <v>258</v>
      </c>
      <c r="C160" s="89"/>
      <c r="D160" s="324"/>
      <c r="E160" s="315"/>
      <c r="F160" s="324"/>
    </row>
    <row r="161" spans="1:7" x14ac:dyDescent="0.2">
      <c r="A161" s="329"/>
      <c r="B161" s="384" t="s">
        <v>259</v>
      </c>
      <c r="C161" s="89"/>
      <c r="D161" s="324"/>
      <c r="E161" s="315">
        <v>5121</v>
      </c>
      <c r="F161" s="324">
        <v>8140</v>
      </c>
    </row>
    <row r="162" spans="1:7" ht="12.75" customHeight="1" x14ac:dyDescent="0.2">
      <c r="A162" s="329"/>
      <c r="B162" s="385" t="s">
        <v>338</v>
      </c>
      <c r="C162" s="89"/>
      <c r="D162" s="324"/>
      <c r="E162" s="315">
        <v>13349</v>
      </c>
      <c r="F162" s="324">
        <v>11678</v>
      </c>
    </row>
    <row r="163" spans="1:7" x14ac:dyDescent="0.2">
      <c r="A163" s="329"/>
      <c r="B163" s="384" t="s">
        <v>339</v>
      </c>
      <c r="C163" s="89"/>
      <c r="D163" s="324"/>
      <c r="E163" s="315">
        <v>16304</v>
      </c>
      <c r="F163" s="315">
        <v>8973</v>
      </c>
    </row>
    <row r="164" spans="1:7" x14ac:dyDescent="0.2">
      <c r="A164" s="329"/>
      <c r="B164" s="384" t="s">
        <v>340</v>
      </c>
      <c r="C164" s="89"/>
      <c r="D164" s="324"/>
      <c r="E164" s="315">
        <v>3547</v>
      </c>
      <c r="F164" s="324">
        <v>2356</v>
      </c>
    </row>
    <row r="165" spans="1:7" x14ac:dyDescent="0.2">
      <c r="A165" s="329"/>
      <c r="B165" s="384" t="s">
        <v>341</v>
      </c>
      <c r="C165" s="89"/>
      <c r="D165" s="324"/>
      <c r="E165" s="315">
        <v>8899</v>
      </c>
      <c r="F165" s="324">
        <v>9403</v>
      </c>
    </row>
    <row r="166" spans="1:7" x14ac:dyDescent="0.2">
      <c r="A166" s="329"/>
      <c r="B166" s="386" t="s">
        <v>269</v>
      </c>
      <c r="C166" s="387"/>
      <c r="D166" s="388"/>
      <c r="E166" s="375">
        <v>47220</v>
      </c>
      <c r="F166" s="375">
        <v>40550</v>
      </c>
    </row>
    <row r="167" spans="1:7" x14ac:dyDescent="0.2">
      <c r="A167" s="329"/>
      <c r="B167" s="381"/>
      <c r="C167" s="89"/>
      <c r="D167" s="324"/>
      <c r="E167" s="375"/>
      <c r="F167" s="375"/>
    </row>
    <row r="168" spans="1:7" ht="13.5" thickBot="1" x14ac:dyDescent="0.25">
      <c r="A168" s="330"/>
      <c r="B168" s="390" t="s">
        <v>261</v>
      </c>
      <c r="C168" s="391"/>
      <c r="D168" s="392"/>
      <c r="E168" s="379">
        <v>83169</v>
      </c>
      <c r="F168" s="379">
        <v>75373</v>
      </c>
    </row>
    <row r="169" spans="1:7" s="295" customFormat="1" ht="21" customHeight="1" x14ac:dyDescent="0.15">
      <c r="A169" s="372"/>
      <c r="B169" s="460"/>
      <c r="C169" s="460"/>
      <c r="D169" s="460"/>
      <c r="E169" s="460"/>
      <c r="F169" s="460"/>
      <c r="G169" s="460"/>
    </row>
    <row r="170" spans="1:7" hidden="1" x14ac:dyDescent="0.2">
      <c r="A170" s="89"/>
    </row>
    <row r="171" spans="1:7" hidden="1" x14ac:dyDescent="0.2">
      <c r="A171" s="89"/>
    </row>
    <row r="172" spans="1:7" ht="15.75" x14ac:dyDescent="0.25">
      <c r="A172" s="241" t="s">
        <v>47</v>
      </c>
      <c r="B172" s="89"/>
      <c r="C172" s="241"/>
      <c r="E172" s="287"/>
      <c r="F172" s="287"/>
      <c r="G172" s="287"/>
    </row>
    <row r="173" spans="1:7" ht="10.5" customHeight="1" x14ac:dyDescent="0.25">
      <c r="A173" s="89"/>
      <c r="B173" s="242"/>
      <c r="C173" s="242"/>
      <c r="E173" s="288"/>
      <c r="F173" s="288"/>
      <c r="G173" s="288"/>
    </row>
    <row r="174" spans="1:7" ht="24" customHeight="1" x14ac:dyDescent="0.2">
      <c r="A174" s="393" t="s">
        <v>237</v>
      </c>
      <c r="B174" s="451" t="s">
        <v>317</v>
      </c>
      <c r="C174" s="451"/>
      <c r="D174" s="451"/>
      <c r="E174" s="451"/>
      <c r="F174" s="451"/>
      <c r="G174" s="451"/>
    </row>
    <row r="175" spans="1:7" ht="2.25" customHeight="1" x14ac:dyDescent="0.2">
      <c r="A175" s="393"/>
      <c r="B175" s="439"/>
      <c r="C175" s="439"/>
      <c r="D175" s="439"/>
      <c r="E175" s="439"/>
      <c r="F175" s="439"/>
      <c r="G175" s="439"/>
    </row>
    <row r="176" spans="1:7" x14ac:dyDescent="0.2">
      <c r="A176" s="393" t="s">
        <v>267</v>
      </c>
      <c r="B176" s="451" t="s">
        <v>310</v>
      </c>
      <c r="C176" s="451"/>
      <c r="D176" s="451"/>
      <c r="E176" s="451"/>
      <c r="F176" s="451"/>
      <c r="G176" s="451"/>
    </row>
    <row r="177" spans="1:7" x14ac:dyDescent="0.2">
      <c r="A177" s="393"/>
      <c r="B177" s="451"/>
      <c r="C177" s="451"/>
      <c r="D177" s="451"/>
      <c r="E177" s="451"/>
      <c r="F177" s="451"/>
      <c r="G177" s="451"/>
    </row>
    <row r="178" spans="1:7" x14ac:dyDescent="0.2">
      <c r="A178" s="374"/>
      <c r="B178" s="451"/>
      <c r="C178" s="451"/>
      <c r="D178" s="451"/>
      <c r="E178" s="451"/>
      <c r="F178" s="451"/>
      <c r="G178" s="451"/>
    </row>
    <row r="179" spans="1:7" ht="13.5" thickBot="1" x14ac:dyDescent="0.25">
      <c r="A179" s="374"/>
      <c r="B179" s="440"/>
      <c r="C179" s="440"/>
      <c r="D179" s="440"/>
      <c r="E179" s="440"/>
      <c r="F179" s="440"/>
      <c r="G179" s="295" t="s">
        <v>322</v>
      </c>
    </row>
    <row r="180" spans="1:7" ht="13.5" thickBot="1" x14ac:dyDescent="0.25">
      <c r="A180" s="374"/>
      <c r="B180" s="415"/>
      <c r="C180" s="453" t="s">
        <v>24</v>
      </c>
      <c r="D180" s="469"/>
      <c r="E180" s="470"/>
      <c r="F180" s="456" t="s">
        <v>26</v>
      </c>
      <c r="G180" s="457"/>
    </row>
    <row r="181" spans="1:7" ht="15.75" customHeight="1" x14ac:dyDescent="0.2">
      <c r="A181" s="374"/>
      <c r="B181" s="416"/>
      <c r="C181" s="281" t="s">
        <v>276</v>
      </c>
      <c r="D181" s="281" t="s">
        <v>307</v>
      </c>
      <c r="E181" s="281" t="s">
        <v>276</v>
      </c>
      <c r="F181" s="281" t="s">
        <v>276</v>
      </c>
      <c r="G181" s="281" t="s">
        <v>276</v>
      </c>
    </row>
    <row r="182" spans="1:7" ht="17.25" customHeight="1" x14ac:dyDescent="0.2">
      <c r="A182" s="374"/>
      <c r="B182" s="416"/>
      <c r="C182" s="397">
        <v>2015</v>
      </c>
      <c r="D182" s="397">
        <v>2014</v>
      </c>
      <c r="E182" s="397">
        <v>2014</v>
      </c>
      <c r="F182" s="397">
        <v>2015</v>
      </c>
      <c r="G182" s="397">
        <v>2014</v>
      </c>
    </row>
    <row r="183" spans="1:7" ht="18.75" customHeight="1" thickBot="1" x14ac:dyDescent="0.25">
      <c r="A183" s="374"/>
      <c r="B183" s="417"/>
      <c r="C183" s="432" t="s">
        <v>6</v>
      </c>
      <c r="D183" s="433" t="s">
        <v>6</v>
      </c>
      <c r="E183" s="433" t="s">
        <v>6</v>
      </c>
      <c r="F183" s="419" t="s">
        <v>5</v>
      </c>
      <c r="G183" s="419" t="s">
        <v>5</v>
      </c>
    </row>
    <row r="184" spans="1:7" s="295" customFormat="1" ht="30.75" customHeight="1" thickBot="1" x14ac:dyDescent="0.2">
      <c r="A184" s="394"/>
      <c r="B184" s="427" t="s">
        <v>298</v>
      </c>
      <c r="C184" s="426">
        <v>144</v>
      </c>
      <c r="D184" s="426">
        <v>-60</v>
      </c>
      <c r="E184" s="426">
        <v>-45</v>
      </c>
      <c r="F184" s="426">
        <v>90</v>
      </c>
      <c r="G184" s="426">
        <v>142</v>
      </c>
    </row>
    <row r="185" spans="1:7" s="295" customFormat="1" ht="39" thickBot="1" x14ac:dyDescent="0.2">
      <c r="A185" s="394"/>
      <c r="B185" s="427" t="s">
        <v>291</v>
      </c>
      <c r="C185" s="426">
        <v>-503</v>
      </c>
      <c r="D185" s="423">
        <v>-285</v>
      </c>
      <c r="E185" s="423">
        <v>690</v>
      </c>
      <c r="F185" s="423">
        <v>-727</v>
      </c>
      <c r="G185" s="423">
        <v>1847</v>
      </c>
    </row>
    <row r="186" spans="1:7" ht="16.5" customHeight="1" x14ac:dyDescent="0.2">
      <c r="A186" s="374"/>
      <c r="B186" s="262"/>
      <c r="C186" s="425"/>
      <c r="D186" s="425"/>
      <c r="E186" s="425"/>
      <c r="F186" s="425"/>
      <c r="G186" s="425"/>
    </row>
    <row r="187" spans="1:7" ht="16.5" customHeight="1" x14ac:dyDescent="0.2">
      <c r="A187" s="393" t="s">
        <v>238</v>
      </c>
      <c r="B187" s="458" t="s">
        <v>308</v>
      </c>
      <c r="C187" s="451"/>
      <c r="D187" s="451"/>
      <c r="E187" s="451"/>
      <c r="F187" s="451"/>
      <c r="G187" s="451"/>
    </row>
    <row r="188" spans="1:7" ht="48.75" customHeight="1" x14ac:dyDescent="0.2">
      <c r="A188" s="374"/>
      <c r="B188" s="466" t="s">
        <v>327</v>
      </c>
      <c r="C188" s="466"/>
      <c r="D188" s="466"/>
      <c r="E188" s="466"/>
      <c r="F188" s="466"/>
      <c r="G188" s="466"/>
    </row>
    <row r="189" spans="1:7" ht="98.25" customHeight="1" x14ac:dyDescent="0.2">
      <c r="A189" s="374"/>
      <c r="B189" s="466"/>
      <c r="C189" s="466"/>
      <c r="D189" s="466"/>
      <c r="E189" s="466"/>
      <c r="F189" s="466"/>
      <c r="G189" s="466"/>
    </row>
    <row r="190" spans="1:7" s="445" customFormat="1" ht="26.25" customHeight="1" x14ac:dyDescent="0.2">
      <c r="A190" s="374"/>
      <c r="B190" s="466" t="s">
        <v>318</v>
      </c>
      <c r="C190" s="466"/>
      <c r="D190" s="466"/>
      <c r="E190" s="466"/>
      <c r="F190" s="466"/>
      <c r="G190" s="466"/>
    </row>
    <row r="191" spans="1:7" s="445" customFormat="1" ht="54" customHeight="1" x14ac:dyDescent="0.2">
      <c r="A191" s="393"/>
      <c r="B191" s="450" t="s">
        <v>348</v>
      </c>
      <c r="C191" s="450"/>
      <c r="D191" s="450"/>
      <c r="E191" s="450"/>
      <c r="F191" s="450"/>
      <c r="G191" s="450"/>
    </row>
    <row r="192" spans="1:7" s="445" customFormat="1" ht="53.25" customHeight="1" x14ac:dyDescent="0.2">
      <c r="A192" s="374"/>
      <c r="B192" s="450" t="s">
        <v>345</v>
      </c>
      <c r="C192" s="450"/>
      <c r="D192" s="450"/>
      <c r="E192" s="450"/>
      <c r="F192" s="450"/>
      <c r="G192" s="450"/>
    </row>
    <row r="193" spans="1:8" s="445" customFormat="1" ht="36" customHeight="1" x14ac:dyDescent="0.2">
      <c r="A193" s="374"/>
      <c r="B193" s="450" t="s">
        <v>356</v>
      </c>
      <c r="C193" s="450"/>
      <c r="D193" s="450"/>
      <c r="E193" s="450"/>
      <c r="F193" s="450"/>
      <c r="G193" s="450"/>
    </row>
    <row r="194" spans="1:8" s="445" customFormat="1" ht="36.75" customHeight="1" x14ac:dyDescent="0.2">
      <c r="A194" s="374"/>
      <c r="B194" s="450" t="s">
        <v>346</v>
      </c>
      <c r="C194" s="450"/>
      <c r="D194" s="450"/>
      <c r="E194" s="450"/>
      <c r="F194" s="450"/>
      <c r="G194" s="450"/>
    </row>
    <row r="195" spans="1:8" s="445" customFormat="1" ht="22.5" customHeight="1" x14ac:dyDescent="0.2">
      <c r="A195" s="374"/>
      <c r="B195" s="450" t="s">
        <v>347</v>
      </c>
      <c r="C195" s="450"/>
      <c r="D195" s="450"/>
      <c r="E195" s="450"/>
      <c r="F195" s="450"/>
      <c r="G195" s="450"/>
    </row>
    <row r="196" spans="1:8" s="445" customFormat="1" ht="22.5" customHeight="1" x14ac:dyDescent="0.2">
      <c r="A196" s="374"/>
      <c r="B196" s="450" t="s">
        <v>344</v>
      </c>
      <c r="C196" s="450"/>
      <c r="D196" s="450"/>
      <c r="E196" s="450"/>
      <c r="F196" s="450"/>
      <c r="G196" s="450"/>
    </row>
    <row r="197" spans="1:8" ht="6" customHeight="1" x14ac:dyDescent="0.2">
      <c r="A197" s="374"/>
      <c r="B197" s="441"/>
      <c r="C197" s="441"/>
      <c r="D197" s="441"/>
      <c r="E197" s="441"/>
      <c r="F197" s="441"/>
      <c r="G197" s="441"/>
    </row>
    <row r="198" spans="1:8" x14ac:dyDescent="0.2">
      <c r="A198" s="393" t="s">
        <v>239</v>
      </c>
      <c r="B198" s="451" t="s">
        <v>325</v>
      </c>
      <c r="C198" s="452"/>
      <c r="D198" s="452"/>
      <c r="E198" s="452"/>
      <c r="F198" s="452"/>
      <c r="G198" s="452"/>
    </row>
    <row r="199" spans="1:8" x14ac:dyDescent="0.2">
      <c r="A199" s="393"/>
      <c r="B199" s="435"/>
      <c r="C199" s="435"/>
      <c r="D199" s="435"/>
      <c r="E199" s="435"/>
      <c r="F199" s="435"/>
      <c r="G199" s="435"/>
    </row>
    <row r="200" spans="1:8" x14ac:dyDescent="0.2">
      <c r="A200" s="393" t="s">
        <v>299</v>
      </c>
      <c r="B200" s="451" t="s">
        <v>324</v>
      </c>
      <c r="C200" s="451"/>
      <c r="D200" s="451"/>
      <c r="E200" s="451"/>
      <c r="F200" s="451"/>
      <c r="G200" s="451"/>
    </row>
    <row r="201" spans="1:8" x14ac:dyDescent="0.2">
      <c r="A201" s="393"/>
      <c r="B201" s="451"/>
      <c r="C201" s="451"/>
      <c r="D201" s="451"/>
      <c r="E201" s="451"/>
      <c r="F201" s="451"/>
      <c r="G201" s="451"/>
    </row>
    <row r="202" spans="1:8" ht="14.25" customHeight="1" x14ac:dyDescent="0.2">
      <c r="A202" s="393"/>
      <c r="B202" s="451"/>
      <c r="C202" s="451"/>
      <c r="D202" s="451"/>
      <c r="E202" s="451"/>
      <c r="F202" s="451"/>
      <c r="G202" s="451"/>
    </row>
    <row r="203" spans="1:8" ht="22.5" customHeight="1" x14ac:dyDescent="0.2">
      <c r="A203" s="393"/>
      <c r="B203" s="451"/>
      <c r="C203" s="451"/>
      <c r="D203" s="451"/>
      <c r="E203" s="451"/>
      <c r="F203" s="451"/>
      <c r="G203" s="451"/>
    </row>
    <row r="204" spans="1:8" ht="14.25" customHeight="1" x14ac:dyDescent="0.2">
      <c r="A204" s="393"/>
      <c r="B204" s="451"/>
      <c r="C204" s="451"/>
      <c r="D204" s="451"/>
      <c r="E204" s="451"/>
      <c r="F204" s="451"/>
      <c r="G204" s="451"/>
    </row>
    <row r="205" spans="1:8" ht="99" customHeight="1" x14ac:dyDescent="0.2">
      <c r="A205" s="393" t="s">
        <v>300</v>
      </c>
      <c r="B205" s="451" t="s">
        <v>330</v>
      </c>
      <c r="C205" s="451"/>
      <c r="D205" s="451"/>
      <c r="E205" s="451"/>
      <c r="F205" s="451"/>
      <c r="G205" s="451"/>
    </row>
    <row r="206" spans="1:8" ht="12.75" customHeight="1" x14ac:dyDescent="0.2">
      <c r="A206" s="393" t="s">
        <v>301</v>
      </c>
      <c r="B206" s="451" t="s">
        <v>353</v>
      </c>
      <c r="C206" s="451"/>
      <c r="D206" s="451"/>
      <c r="E206" s="451"/>
      <c r="F206" s="451"/>
      <c r="G206" s="451"/>
      <c r="H206" s="451"/>
    </row>
    <row r="207" spans="1:8" x14ac:dyDescent="0.2">
      <c r="A207" s="393"/>
      <c r="B207" s="451"/>
      <c r="C207" s="451"/>
      <c r="D207" s="451"/>
      <c r="E207" s="451"/>
      <c r="F207" s="451"/>
      <c r="G207" s="451"/>
      <c r="H207" s="451"/>
    </row>
    <row r="208" spans="1:8" x14ac:dyDescent="0.2">
      <c r="A208" s="393"/>
      <c r="B208" s="451"/>
      <c r="C208" s="451"/>
      <c r="D208" s="451"/>
      <c r="E208" s="451"/>
      <c r="F208" s="451"/>
      <c r="G208" s="451"/>
      <c r="H208" s="451"/>
    </row>
    <row r="209" spans="1:8" x14ac:dyDescent="0.2">
      <c r="A209" s="393"/>
      <c r="B209" s="451"/>
      <c r="C209" s="451"/>
      <c r="D209" s="451"/>
      <c r="E209" s="451"/>
      <c r="F209" s="451"/>
      <c r="G209" s="451"/>
      <c r="H209" s="451"/>
    </row>
    <row r="210" spans="1:8" x14ac:dyDescent="0.2">
      <c r="A210" s="393"/>
      <c r="B210" s="451"/>
      <c r="C210" s="451"/>
      <c r="D210" s="451"/>
      <c r="E210" s="451"/>
      <c r="F210" s="451"/>
      <c r="G210" s="451"/>
      <c r="H210" s="451"/>
    </row>
    <row r="211" spans="1:8" ht="15.75" customHeight="1" x14ac:dyDescent="0.2">
      <c r="A211" s="89"/>
      <c r="B211" s="451"/>
      <c r="C211" s="451"/>
      <c r="D211" s="451"/>
      <c r="E211" s="451"/>
      <c r="F211" s="451"/>
      <c r="G211" s="451"/>
      <c r="H211" s="451"/>
    </row>
    <row r="212" spans="1:8" ht="19.5" customHeight="1" x14ac:dyDescent="0.2">
      <c r="A212" s="89"/>
      <c r="B212" s="451"/>
      <c r="C212" s="451"/>
      <c r="D212" s="451"/>
      <c r="E212" s="451"/>
      <c r="F212" s="451"/>
      <c r="G212" s="451"/>
      <c r="H212" s="451"/>
    </row>
    <row r="213" spans="1:8" ht="32.25" hidden="1" customHeight="1" x14ac:dyDescent="0.2">
      <c r="A213" s="89"/>
      <c r="B213" s="451"/>
      <c r="C213" s="451"/>
      <c r="D213" s="451"/>
      <c r="E213" s="451"/>
      <c r="F213" s="451"/>
      <c r="G213" s="451"/>
      <c r="H213" s="451"/>
    </row>
    <row r="214" spans="1:8" ht="45.75" hidden="1" customHeight="1" x14ac:dyDescent="0.2">
      <c r="A214" s="89"/>
      <c r="B214" s="451"/>
      <c r="C214" s="451"/>
      <c r="D214" s="451"/>
      <c r="E214" s="451"/>
      <c r="F214" s="451"/>
      <c r="G214" s="451"/>
      <c r="H214" s="451"/>
    </row>
    <row r="215" spans="1:8" hidden="1" x14ac:dyDescent="0.2">
      <c r="A215" s="89"/>
      <c r="B215" s="449"/>
      <c r="C215" s="449"/>
      <c r="D215" s="449"/>
      <c r="E215" s="449"/>
      <c r="F215" s="449"/>
      <c r="G215" s="449"/>
      <c r="H215" s="449"/>
    </row>
    <row r="216" spans="1:8" x14ac:dyDescent="0.2">
      <c r="A216" s="393" t="s">
        <v>309</v>
      </c>
      <c r="B216" s="451" t="s">
        <v>349</v>
      </c>
      <c r="C216" s="451"/>
      <c r="D216" s="451"/>
      <c r="E216" s="451"/>
      <c r="F216" s="451"/>
      <c r="G216" s="451"/>
    </row>
    <row r="217" spans="1:8" ht="12.75" customHeight="1" x14ac:dyDescent="0.2">
      <c r="A217" s="393"/>
      <c r="B217" s="451"/>
      <c r="C217" s="451"/>
      <c r="D217" s="451"/>
      <c r="E217" s="451"/>
      <c r="F217" s="451"/>
      <c r="G217" s="451"/>
    </row>
    <row r="218" spans="1:8" ht="12.75" hidden="1" customHeight="1" x14ac:dyDescent="0.2">
      <c r="A218" s="393" t="s">
        <v>309</v>
      </c>
      <c r="B218" s="451"/>
      <c r="C218" s="451"/>
      <c r="D218" s="451"/>
      <c r="E218" s="451"/>
      <c r="F218" s="451"/>
      <c r="G218" s="451"/>
    </row>
    <row r="219" spans="1:8" ht="12.75" hidden="1" customHeight="1" x14ac:dyDescent="0.2">
      <c r="A219" s="393"/>
      <c r="B219" s="451"/>
      <c r="C219" s="451"/>
      <c r="D219" s="451"/>
      <c r="E219" s="451"/>
      <c r="F219" s="451"/>
      <c r="G219" s="451"/>
    </row>
    <row r="220" spans="1:8" ht="12.75" hidden="1" customHeight="1" x14ac:dyDescent="0.2">
      <c r="A220" s="393"/>
      <c r="B220" s="451"/>
      <c r="C220" s="451"/>
      <c r="D220" s="451"/>
      <c r="E220" s="451"/>
      <c r="F220" s="451"/>
      <c r="G220" s="451"/>
    </row>
    <row r="221" spans="1:8" ht="15.75" x14ac:dyDescent="0.25">
      <c r="A221" s="393" t="s">
        <v>326</v>
      </c>
      <c r="B221" s="395" t="s">
        <v>350</v>
      </c>
      <c r="C221" s="262"/>
      <c r="E221" s="241"/>
      <c r="F221" s="241"/>
      <c r="G221" s="241"/>
    </row>
    <row r="222" spans="1:8" ht="15.75" x14ac:dyDescent="0.25">
      <c r="A222" s="89"/>
      <c r="B222" s="262"/>
      <c r="C222" s="262"/>
      <c r="E222" s="241"/>
      <c r="F222" s="241"/>
      <c r="G222" s="241"/>
    </row>
    <row r="223" spans="1:8" x14ac:dyDescent="0.2">
      <c r="A223" s="1" t="s">
        <v>297</v>
      </c>
      <c r="F223" s="1" t="s">
        <v>169</v>
      </c>
    </row>
    <row r="224" spans="1:8" x14ac:dyDescent="0.2">
      <c r="A224" s="1" t="s">
        <v>316</v>
      </c>
      <c r="F224" s="1" t="s">
        <v>290</v>
      </c>
    </row>
  </sheetData>
  <mergeCells count="36">
    <mergeCell ref="B1:G1"/>
    <mergeCell ref="B3:G3"/>
    <mergeCell ref="B4:G4"/>
    <mergeCell ref="B63:G63"/>
    <mergeCell ref="C65:E65"/>
    <mergeCell ref="C45:E45"/>
    <mergeCell ref="F65:G65"/>
    <mergeCell ref="C11:E11"/>
    <mergeCell ref="B6:G6"/>
    <mergeCell ref="B9:G9"/>
    <mergeCell ref="B43:G43"/>
    <mergeCell ref="F45:G45"/>
    <mergeCell ref="F11:G11"/>
    <mergeCell ref="F93:G93"/>
    <mergeCell ref="B174:G174"/>
    <mergeCell ref="C93:E93"/>
    <mergeCell ref="E121:F121"/>
    <mergeCell ref="B91:G91"/>
    <mergeCell ref="B169:G169"/>
    <mergeCell ref="B176:G178"/>
    <mergeCell ref="B194:G194"/>
    <mergeCell ref="B195:G195"/>
    <mergeCell ref="B188:G189"/>
    <mergeCell ref="B187:G187"/>
    <mergeCell ref="B190:G190"/>
    <mergeCell ref="B193:G193"/>
    <mergeCell ref="B191:G191"/>
    <mergeCell ref="B192:G192"/>
    <mergeCell ref="B216:G220"/>
    <mergeCell ref="B198:G198"/>
    <mergeCell ref="B200:G204"/>
    <mergeCell ref="C180:E180"/>
    <mergeCell ref="F180:G180"/>
    <mergeCell ref="B196:G196"/>
    <mergeCell ref="B205:G205"/>
    <mergeCell ref="B206:H214"/>
  </mergeCells>
  <phoneticPr fontId="0" type="noConversion"/>
  <printOptions horizontalCentered="1"/>
  <pageMargins left="0" right="0" top="0" bottom="0" header="0" footer="0"/>
  <pageSetup paperSize="9" scale="69" fitToHeight="6" orientation="landscape" r:id="rId1"/>
  <headerFooter alignWithMargins="0"/>
  <rowBreaks count="6" manualBreakCount="6">
    <brk id="42" max="7" man="1"/>
    <brk id="62" max="7" man="1"/>
    <brk id="89" max="7" man="1"/>
    <brk id="117" max="7" man="1"/>
    <brk id="171" max="7" man="1"/>
    <brk id="196" max="7"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Y320"/>
  <sheetViews>
    <sheetView zoomScaleNormal="75" zoomScaleSheetLayoutView="75" workbookViewId="0">
      <pane xSplit="3" ySplit="2" topLeftCell="D3" activePane="bottomRight" state="frozen"/>
      <selection pane="topRight" activeCell="D1" sqref="D1"/>
      <selection pane="bottomLeft" activeCell="A3" sqref="A3"/>
      <selection pane="bottomRight" activeCell="D3" sqref="D3"/>
    </sheetView>
  </sheetViews>
  <sheetFormatPr defaultRowHeight="12.75" x14ac:dyDescent="0.2"/>
  <cols>
    <col min="1" max="1" width="48" style="11" customWidth="1"/>
    <col min="2" max="2" width="8.375" style="11" customWidth="1"/>
    <col min="3" max="3" width="7.375" style="11" customWidth="1"/>
    <col min="4" max="5" width="14.125" style="11" bestFit="1" customWidth="1"/>
    <col min="6" max="6" width="14.125" style="11" hidden="1" customWidth="1"/>
    <col min="7" max="8" width="16" style="11" hidden="1" customWidth="1"/>
    <col min="9" max="9" width="17.375" style="11" hidden="1" customWidth="1"/>
    <col min="10" max="10" width="19.375" style="11" hidden="1" customWidth="1"/>
    <col min="11" max="11" width="18.125" style="11" hidden="1" customWidth="1"/>
    <col min="12" max="12" width="18.75" style="11" hidden="1" customWidth="1"/>
    <col min="13" max="14" width="18.75" style="11" customWidth="1"/>
    <col min="15" max="15" width="20.625" style="11" customWidth="1"/>
    <col min="16" max="16" width="16.625" style="11" customWidth="1"/>
    <col min="17" max="17" width="12" style="11" customWidth="1"/>
    <col min="18" max="18" width="16.125" style="11" customWidth="1"/>
    <col min="19" max="19" width="13.125" style="11" customWidth="1"/>
    <col min="20" max="20" width="9" style="11"/>
    <col min="21" max="21" width="9.375" style="11" bestFit="1" customWidth="1"/>
    <col min="22" max="24" width="9" style="11"/>
    <col min="25" max="25" width="10" style="11" bestFit="1" customWidth="1"/>
    <col min="26" max="16384" width="9" style="11"/>
  </cols>
  <sheetData>
    <row r="1" spans="1:16" x14ac:dyDescent="0.2">
      <c r="A1" s="9" t="s">
        <v>16</v>
      </c>
      <c r="B1" s="9"/>
      <c r="C1" s="9"/>
      <c r="D1" s="9"/>
      <c r="E1" s="9"/>
      <c r="F1" s="9"/>
      <c r="G1" s="9"/>
      <c r="H1" s="9"/>
      <c r="I1" s="9"/>
      <c r="J1" s="9"/>
      <c r="K1" s="9"/>
      <c r="L1" s="9"/>
      <c r="M1" s="9"/>
      <c r="N1" s="9"/>
      <c r="O1" s="10"/>
      <c r="P1" s="10"/>
    </row>
    <row r="2" spans="1:16" hidden="1" x14ac:dyDescent="0.2">
      <c r="A2" s="10"/>
      <c r="B2" s="10"/>
      <c r="C2" s="10"/>
      <c r="D2" s="10"/>
      <c r="E2" s="10"/>
      <c r="F2" s="10"/>
      <c r="G2" s="10"/>
      <c r="H2" s="10"/>
      <c r="I2" s="10"/>
      <c r="J2" s="10"/>
      <c r="K2" s="10"/>
      <c r="L2" s="10"/>
      <c r="M2" s="10"/>
      <c r="N2" s="10"/>
      <c r="O2" s="10"/>
      <c r="P2" s="12"/>
    </row>
    <row r="3" spans="1:16" x14ac:dyDescent="0.2">
      <c r="A3" s="9" t="s">
        <v>37</v>
      </c>
      <c r="B3" s="9"/>
      <c r="C3" s="9"/>
      <c r="D3" s="9"/>
      <c r="E3" s="9"/>
      <c r="F3" s="9"/>
      <c r="G3" s="9"/>
      <c r="H3" s="9"/>
      <c r="I3" s="9"/>
      <c r="J3" s="9"/>
      <c r="K3" s="9"/>
      <c r="L3" s="9"/>
      <c r="M3" s="9"/>
      <c r="N3" s="9"/>
      <c r="O3" s="10"/>
      <c r="P3" s="12"/>
    </row>
    <row r="4" spans="1:16" x14ac:dyDescent="0.2">
      <c r="A4" s="9" t="s">
        <v>38</v>
      </c>
      <c r="B4" s="9"/>
      <c r="C4" s="9"/>
      <c r="D4" s="9"/>
      <c r="E4" s="9"/>
      <c r="F4" s="9"/>
      <c r="G4" s="9"/>
      <c r="H4" s="9"/>
      <c r="I4" s="9"/>
      <c r="J4" s="9"/>
      <c r="K4" s="9"/>
      <c r="L4" s="9"/>
      <c r="M4" s="9"/>
      <c r="N4" s="9"/>
      <c r="O4" s="10"/>
      <c r="P4" s="12"/>
    </row>
    <row r="5" spans="1:16" x14ac:dyDescent="0.2">
      <c r="A5" s="10"/>
      <c r="B5" s="10"/>
      <c r="C5" s="10"/>
      <c r="D5" s="10"/>
      <c r="E5" s="10"/>
      <c r="F5" s="10"/>
      <c r="G5" s="10"/>
      <c r="H5" s="10"/>
      <c r="I5" s="10"/>
      <c r="J5" s="10"/>
      <c r="K5" s="10"/>
      <c r="L5" s="10"/>
      <c r="M5" s="10"/>
      <c r="N5" s="10"/>
      <c r="O5" s="10"/>
      <c r="P5" s="13"/>
    </row>
    <row r="6" spans="1:16" hidden="1" x14ac:dyDescent="0.2">
      <c r="A6" s="9" t="s">
        <v>39</v>
      </c>
      <c r="B6" s="9"/>
      <c r="C6" s="9"/>
      <c r="D6" s="9"/>
      <c r="E6" s="9"/>
      <c r="F6" s="9"/>
      <c r="G6" s="9"/>
      <c r="H6" s="9"/>
      <c r="I6" s="9"/>
      <c r="J6" s="9"/>
      <c r="K6" s="9"/>
      <c r="L6" s="9"/>
      <c r="M6" s="9"/>
      <c r="N6" s="9"/>
      <c r="O6" s="10"/>
      <c r="P6" s="12"/>
    </row>
    <row r="7" spans="1:16" hidden="1" x14ac:dyDescent="0.2">
      <c r="A7" s="10"/>
      <c r="B7" s="10"/>
      <c r="C7" s="10"/>
      <c r="D7" s="10"/>
      <c r="E7" s="10"/>
      <c r="F7" s="10"/>
      <c r="G7" s="10"/>
      <c r="H7" s="10"/>
      <c r="I7" s="10"/>
      <c r="J7" s="10"/>
      <c r="K7" s="10"/>
      <c r="L7" s="10"/>
      <c r="M7" s="10"/>
      <c r="N7" s="10"/>
      <c r="O7" s="10"/>
      <c r="P7" s="13"/>
    </row>
    <row r="8" spans="1:16" hidden="1" x14ac:dyDescent="0.2">
      <c r="A8" s="9" t="s">
        <v>23</v>
      </c>
      <c r="B8" s="9"/>
      <c r="C8" s="9"/>
      <c r="D8" s="9"/>
      <c r="E8" s="9"/>
      <c r="F8" s="9"/>
      <c r="G8" s="9"/>
      <c r="H8" s="9"/>
      <c r="I8" s="9"/>
      <c r="J8" s="9"/>
      <c r="K8" s="9"/>
      <c r="L8" s="9"/>
      <c r="M8" s="9"/>
      <c r="N8" s="9"/>
      <c r="O8" s="10"/>
      <c r="P8" s="13"/>
    </row>
    <row r="9" spans="1:16" hidden="1" x14ac:dyDescent="0.2">
      <c r="A9" s="14" t="s">
        <v>21</v>
      </c>
      <c r="B9" s="14"/>
      <c r="C9" s="14"/>
      <c r="D9" s="14"/>
      <c r="E9" s="14"/>
      <c r="F9" s="14"/>
      <c r="G9" s="14"/>
      <c r="H9" s="14"/>
      <c r="I9" s="9"/>
      <c r="J9" s="9"/>
      <c r="K9" s="9"/>
      <c r="L9" s="9"/>
      <c r="M9" s="9"/>
      <c r="N9" s="9"/>
      <c r="O9" s="10"/>
      <c r="P9" s="13"/>
    </row>
    <row r="10" spans="1:16" hidden="1" x14ac:dyDescent="0.2">
      <c r="A10" s="10" t="s">
        <v>40</v>
      </c>
      <c r="B10" s="10"/>
      <c r="C10" s="10"/>
      <c r="D10" s="10"/>
      <c r="E10" s="10"/>
      <c r="F10" s="10"/>
      <c r="G10" s="10"/>
      <c r="H10" s="10"/>
      <c r="I10" s="10"/>
      <c r="J10" s="10"/>
      <c r="K10" s="10"/>
      <c r="L10" s="10"/>
      <c r="M10" s="10"/>
      <c r="N10" s="10"/>
      <c r="O10" s="10"/>
      <c r="P10" s="13"/>
    </row>
    <row r="11" spans="1:16" hidden="1" x14ac:dyDescent="0.2">
      <c r="A11" s="9" t="s">
        <v>22</v>
      </c>
      <c r="B11" s="9"/>
      <c r="C11" s="9"/>
      <c r="D11" s="9"/>
      <c r="E11" s="9"/>
      <c r="F11" s="9"/>
      <c r="G11" s="9"/>
      <c r="H11" s="9"/>
      <c r="I11" s="9"/>
      <c r="J11" s="9"/>
      <c r="K11" s="9"/>
      <c r="L11" s="9"/>
      <c r="M11" s="9"/>
      <c r="N11" s="9"/>
      <c r="O11" s="9"/>
      <c r="P11" s="15"/>
    </row>
    <row r="12" spans="1:16" hidden="1" x14ac:dyDescent="0.2">
      <c r="A12" s="10"/>
      <c r="B12" s="10"/>
      <c r="C12" s="10"/>
      <c r="D12" s="10"/>
      <c r="E12" s="10"/>
      <c r="F12" s="10"/>
      <c r="G12" s="10"/>
      <c r="H12" s="10"/>
      <c r="I12" s="10"/>
      <c r="J12" s="10"/>
      <c r="K12" s="10"/>
      <c r="L12" s="10"/>
      <c r="M12" s="10"/>
      <c r="N12" s="10"/>
      <c r="O12" s="10"/>
      <c r="P12" s="13"/>
    </row>
    <row r="13" spans="1:16" x14ac:dyDescent="0.2">
      <c r="A13" s="9" t="s">
        <v>135</v>
      </c>
      <c r="B13" s="9"/>
      <c r="C13" s="9"/>
      <c r="D13" s="9"/>
      <c r="E13" s="9"/>
      <c r="F13" s="9"/>
      <c r="G13" s="14"/>
      <c r="H13" s="14"/>
      <c r="I13" s="9"/>
      <c r="J13" s="9"/>
      <c r="K13" s="9"/>
      <c r="L13" s="9"/>
      <c r="M13" s="9"/>
      <c r="N13" s="9"/>
      <c r="O13" s="10" t="s">
        <v>111</v>
      </c>
      <c r="P13" s="13"/>
    </row>
    <row r="14" spans="1:16" hidden="1" x14ac:dyDescent="0.2">
      <c r="A14" s="9"/>
      <c r="B14" s="9"/>
      <c r="C14" s="9"/>
      <c r="D14" s="9"/>
      <c r="E14" s="9"/>
      <c r="F14" s="9"/>
      <c r="G14" s="9"/>
      <c r="H14" s="9"/>
      <c r="I14" s="9"/>
      <c r="J14" s="9"/>
      <c r="K14" s="9"/>
      <c r="L14" s="9"/>
      <c r="M14" s="9"/>
      <c r="N14" s="9"/>
      <c r="O14" s="10"/>
      <c r="P14" s="13"/>
    </row>
    <row r="15" spans="1:16" hidden="1" x14ac:dyDescent="0.2">
      <c r="A15" s="16"/>
      <c r="B15" s="16"/>
      <c r="C15" s="16"/>
      <c r="D15" s="16"/>
      <c r="E15" s="16"/>
      <c r="F15" s="16"/>
      <c r="G15" s="16"/>
      <c r="H15" s="16"/>
      <c r="I15" s="17"/>
      <c r="J15" s="17"/>
      <c r="K15" s="17"/>
      <c r="L15" s="17"/>
      <c r="M15" s="17"/>
      <c r="N15" s="17"/>
      <c r="O15" s="17"/>
      <c r="P15" s="18"/>
    </row>
    <row r="16" spans="1:16" hidden="1" x14ac:dyDescent="0.2">
      <c r="A16" s="20"/>
      <c r="B16" s="20"/>
      <c r="C16" s="20"/>
      <c r="D16" s="20"/>
      <c r="E16" s="20"/>
      <c r="F16" s="20"/>
      <c r="G16" s="20"/>
      <c r="H16" s="20"/>
      <c r="I16" s="20"/>
      <c r="J16" s="20"/>
      <c r="K16" s="20"/>
      <c r="L16" s="20"/>
      <c r="M16" s="20"/>
      <c r="N16" s="20"/>
      <c r="O16" s="17"/>
      <c r="P16" s="12"/>
    </row>
    <row r="17" spans="1:25" ht="13.5" thickBot="1" x14ac:dyDescent="0.25">
      <c r="A17" s="19"/>
      <c r="B17" s="19"/>
      <c r="C17" s="19"/>
      <c r="D17" s="19"/>
      <c r="E17" s="19"/>
      <c r="F17" s="19"/>
      <c r="G17" s="19"/>
      <c r="H17" s="19"/>
      <c r="I17" s="19"/>
      <c r="J17" s="19"/>
      <c r="K17" s="19"/>
      <c r="L17" s="19"/>
      <c r="M17" s="19" t="s">
        <v>141</v>
      </c>
      <c r="N17" s="19" t="s">
        <v>137</v>
      </c>
      <c r="O17" s="19"/>
      <c r="P17" s="13"/>
      <c r="U17" s="11" t="s">
        <v>138</v>
      </c>
      <c r="X17" s="11" t="s">
        <v>139</v>
      </c>
      <c r="Y17" s="11" t="s">
        <v>140</v>
      </c>
    </row>
    <row r="18" spans="1:25" x14ac:dyDescent="0.2">
      <c r="A18" s="82"/>
      <c r="B18" s="143"/>
      <c r="C18" s="143"/>
      <c r="D18" s="166" t="s">
        <v>24</v>
      </c>
      <c r="E18" s="21" t="s">
        <v>24</v>
      </c>
      <c r="F18" s="166" t="s">
        <v>24</v>
      </c>
      <c r="G18" s="21" t="s">
        <v>24</v>
      </c>
      <c r="H18" s="21" t="s">
        <v>24</v>
      </c>
      <c r="I18" s="85" t="s">
        <v>24</v>
      </c>
      <c r="J18" s="85" t="s">
        <v>105</v>
      </c>
      <c r="K18" s="21" t="s">
        <v>20</v>
      </c>
      <c r="L18" s="85" t="s">
        <v>105</v>
      </c>
      <c r="M18" s="21" t="s">
        <v>26</v>
      </c>
      <c r="N18" s="21" t="s">
        <v>26</v>
      </c>
      <c r="O18" s="21" t="s">
        <v>26</v>
      </c>
      <c r="P18" s="174"/>
      <c r="Q18" s="175" t="s">
        <v>28</v>
      </c>
      <c r="R18" s="176" t="s">
        <v>29</v>
      </c>
      <c r="S18" s="121" t="s">
        <v>52</v>
      </c>
    </row>
    <row r="19" spans="1:25" ht="14.25" customHeight="1" x14ac:dyDescent="0.2">
      <c r="A19" s="24" t="s">
        <v>2</v>
      </c>
      <c r="B19" s="46"/>
      <c r="C19" s="46"/>
      <c r="D19" s="167" t="s">
        <v>27</v>
      </c>
      <c r="E19" s="22" t="str">
        <f>D19</f>
        <v xml:space="preserve">June 30, </v>
      </c>
      <c r="F19" s="167" t="s">
        <v>104</v>
      </c>
      <c r="G19" s="22" t="s">
        <v>104</v>
      </c>
      <c r="H19" s="22" t="s">
        <v>25</v>
      </c>
      <c r="I19" s="22" t="s">
        <v>104</v>
      </c>
      <c r="J19" s="22" t="s">
        <v>104</v>
      </c>
      <c r="K19" s="22" t="s">
        <v>25</v>
      </c>
      <c r="L19" s="22" t="s">
        <v>104</v>
      </c>
      <c r="M19" s="22" t="s">
        <v>27</v>
      </c>
      <c r="N19" s="22" t="s">
        <v>27</v>
      </c>
      <c r="O19" s="22" t="s">
        <v>27</v>
      </c>
      <c r="P19" s="172"/>
      <c r="Q19" s="159"/>
      <c r="R19" s="177"/>
      <c r="S19" s="122"/>
      <c r="U19" s="11" t="s">
        <v>136</v>
      </c>
    </row>
    <row r="20" spans="1:25" x14ac:dyDescent="0.2">
      <c r="A20" s="35"/>
      <c r="B20" s="19"/>
      <c r="C20" s="19"/>
      <c r="D20" s="157" t="s">
        <v>103</v>
      </c>
      <c r="E20" s="74" t="s">
        <v>103</v>
      </c>
      <c r="F20" s="157" t="s">
        <v>103</v>
      </c>
      <c r="G20" s="74" t="s">
        <v>103</v>
      </c>
      <c r="H20" s="74" t="s">
        <v>78</v>
      </c>
      <c r="I20" s="74" t="s">
        <v>78</v>
      </c>
      <c r="J20" s="74" t="s">
        <v>103</v>
      </c>
      <c r="K20" s="74" t="s">
        <v>78</v>
      </c>
      <c r="L20" s="74" t="s">
        <v>78</v>
      </c>
      <c r="M20" s="22">
        <v>2005</v>
      </c>
      <c r="N20" s="22">
        <v>2005</v>
      </c>
      <c r="O20" s="22">
        <v>2004</v>
      </c>
      <c r="P20" s="172"/>
      <c r="Q20" s="159"/>
      <c r="R20" s="177"/>
      <c r="S20" s="122"/>
    </row>
    <row r="21" spans="1:25" x14ac:dyDescent="0.2">
      <c r="A21" s="35"/>
      <c r="B21" s="19"/>
      <c r="C21" s="19"/>
      <c r="D21" s="167" t="s">
        <v>130</v>
      </c>
      <c r="E21" s="22" t="s">
        <v>131</v>
      </c>
      <c r="F21" s="167" t="s">
        <v>130</v>
      </c>
      <c r="G21" s="22" t="s">
        <v>131</v>
      </c>
      <c r="H21" s="22" t="s">
        <v>6</v>
      </c>
      <c r="I21" s="22" t="s">
        <v>6</v>
      </c>
      <c r="J21" s="22" t="s">
        <v>6</v>
      </c>
      <c r="K21" s="22" t="s">
        <v>6</v>
      </c>
      <c r="L21" s="22" t="s">
        <v>6</v>
      </c>
      <c r="M21" s="22" t="s">
        <v>5</v>
      </c>
      <c r="N21" s="22" t="s">
        <v>5</v>
      </c>
      <c r="O21" s="22" t="s">
        <v>5</v>
      </c>
      <c r="P21" s="172"/>
      <c r="Q21" s="159"/>
      <c r="R21" s="177"/>
      <c r="S21" s="123"/>
    </row>
    <row r="22" spans="1:25" x14ac:dyDescent="0.2">
      <c r="A22" s="24" t="s">
        <v>57</v>
      </c>
      <c r="B22" s="46"/>
      <c r="C22" s="46"/>
      <c r="D22" s="158" t="e">
        <v>#REF!</v>
      </c>
      <c r="E22" s="200" t="e">
        <f>M22-J22-3965</f>
        <v>#REF!</v>
      </c>
      <c r="F22" s="158" t="e">
        <v>#REF!</v>
      </c>
      <c r="G22" s="76">
        <f>+J22-K22-3915</f>
        <v>4506</v>
      </c>
      <c r="H22" s="76">
        <v>4671</v>
      </c>
      <c r="I22" s="86">
        <v>3346</v>
      </c>
      <c r="J22" s="86">
        <v>17114</v>
      </c>
      <c r="K22" s="86">
        <v>8693</v>
      </c>
      <c r="L22" s="86">
        <v>8128</v>
      </c>
      <c r="M22" s="86" t="e">
        <v>#REF!</v>
      </c>
      <c r="N22" s="86" t="e">
        <f>M22-U22</f>
        <v>#REF!</v>
      </c>
      <c r="O22" s="86">
        <v>11832</v>
      </c>
      <c r="P22" s="173"/>
      <c r="Q22" s="160">
        <f>+(G22-H22)/H22</f>
        <v>-0.04</v>
      </c>
      <c r="R22" s="178">
        <f>+(G22-I22)/I22</f>
        <v>0.35</v>
      </c>
      <c r="S22" s="70">
        <f>+(J22-L22)/K22</f>
        <v>1.03</v>
      </c>
      <c r="U22" s="11">
        <f>(39.15+39.65)*100</f>
        <v>7880</v>
      </c>
      <c r="X22" s="198" t="e">
        <f>F22-G22</f>
        <v>#REF!</v>
      </c>
    </row>
    <row r="23" spans="1:25" x14ac:dyDescent="0.2">
      <c r="A23" s="24" t="s">
        <v>132</v>
      </c>
      <c r="B23" s="46"/>
      <c r="C23" s="46"/>
      <c r="D23" s="158" t="e">
        <v>#REF!</v>
      </c>
      <c r="E23" s="200" t="e">
        <f>D23-Y23</f>
        <v>#REF!</v>
      </c>
      <c r="F23" s="158" t="e">
        <v>#REF!</v>
      </c>
      <c r="G23" s="76">
        <f>+J23-K23</f>
        <v>542</v>
      </c>
      <c r="H23" s="76">
        <v>52</v>
      </c>
      <c r="I23" s="26">
        <v>80</v>
      </c>
      <c r="J23" s="26">
        <v>686</v>
      </c>
      <c r="K23" s="26">
        <v>144</v>
      </c>
      <c r="L23" s="26">
        <v>461</v>
      </c>
      <c r="M23" s="86" t="e">
        <v>#REF!</v>
      </c>
      <c r="N23" s="86" t="e">
        <f>M23-U23</f>
        <v>#REF!</v>
      </c>
      <c r="O23" s="26">
        <v>551</v>
      </c>
      <c r="P23" s="163"/>
      <c r="Q23" s="160">
        <f>+(G23-H23)/H23</f>
        <v>9.42</v>
      </c>
      <c r="R23" s="178">
        <f>+(G23-I23)/I23</f>
        <v>5.78</v>
      </c>
      <c r="S23" s="70">
        <f>+(J23-L23)/K23</f>
        <v>1.56</v>
      </c>
      <c r="U23" s="196">
        <v>55.71</v>
      </c>
      <c r="X23" s="198" t="e">
        <f>F23-G23</f>
        <v>#REF!</v>
      </c>
    </row>
    <row r="24" spans="1:25" x14ac:dyDescent="0.2">
      <c r="A24" s="24"/>
      <c r="B24" s="46"/>
      <c r="C24" s="46"/>
      <c r="D24" s="158"/>
      <c r="E24" s="200"/>
      <c r="F24" s="155"/>
      <c r="G24" s="76">
        <f>+K24-H24</f>
        <v>0</v>
      </c>
      <c r="H24" s="76">
        <v>0</v>
      </c>
      <c r="I24" s="29"/>
      <c r="J24" s="29"/>
      <c r="K24" s="29"/>
      <c r="L24" s="29"/>
      <c r="M24" s="29"/>
      <c r="N24" s="29"/>
      <c r="O24" s="29"/>
      <c r="P24" s="163"/>
      <c r="Q24" s="160" t="e">
        <f>+(G24-H24)/H24</f>
        <v>#DIV/0!</v>
      </c>
      <c r="R24" s="178" t="e">
        <f>+(G24-I24)/I24</f>
        <v>#DIV/0!</v>
      </c>
      <c r="S24" s="99"/>
    </row>
    <row r="25" spans="1:25" x14ac:dyDescent="0.2">
      <c r="A25" s="24" t="s">
        <v>58</v>
      </c>
      <c r="B25" s="46"/>
      <c r="C25" s="46"/>
      <c r="D25" s="168" t="e">
        <f>SUM(D22:D24)</f>
        <v>#REF!</v>
      </c>
      <c r="E25" s="200" t="e">
        <f>SUM(E22:E24)</f>
        <v>#REF!</v>
      </c>
      <c r="F25" s="168" t="e">
        <f>SUM(F22:F24)</f>
        <v>#REF!</v>
      </c>
      <c r="G25" s="26">
        <f>+G22+G23</f>
        <v>5048</v>
      </c>
      <c r="H25" s="26">
        <v>4723</v>
      </c>
      <c r="I25" s="26">
        <v>3426</v>
      </c>
      <c r="J25" s="26">
        <f>+J22+J23</f>
        <v>17800</v>
      </c>
      <c r="K25" s="26">
        <f>+K22+K23</f>
        <v>8837</v>
      </c>
      <c r="L25" s="26">
        <v>8589</v>
      </c>
      <c r="M25" s="168" t="e">
        <f>SUM(M22:M24)</f>
        <v>#REF!</v>
      </c>
      <c r="N25" s="168" t="e">
        <f>SUM(N22:N24)</f>
        <v>#REF!</v>
      </c>
      <c r="O25" s="26">
        <v>12383</v>
      </c>
      <c r="P25" s="164"/>
      <c r="Q25" s="160">
        <f>+(G25-H25)/H25</f>
        <v>7.0000000000000007E-2</v>
      </c>
      <c r="R25" s="178">
        <f>+(G25-I25)/I25</f>
        <v>0.47</v>
      </c>
      <c r="S25" s="70">
        <f>+(J25-L25)/K25</f>
        <v>1.04</v>
      </c>
      <c r="U25" s="168">
        <f>SUM(U22:U24)</f>
        <v>7936</v>
      </c>
      <c r="X25" s="198" t="e">
        <f>F25-G25</f>
        <v>#REF!</v>
      </c>
    </row>
    <row r="26" spans="1:25" x14ac:dyDescent="0.2">
      <c r="A26" s="24"/>
      <c r="B26" s="46"/>
      <c r="C26" s="46"/>
      <c r="D26" s="158"/>
      <c r="E26" s="200"/>
      <c r="F26" s="155"/>
      <c r="G26" s="29"/>
      <c r="H26" s="29"/>
      <c r="I26" s="29"/>
      <c r="J26" s="29"/>
      <c r="K26" s="29"/>
      <c r="L26" s="29"/>
      <c r="M26" s="29"/>
      <c r="N26" s="29"/>
      <c r="O26" s="29"/>
      <c r="P26" s="163"/>
      <c r="Q26" s="30"/>
      <c r="R26" s="106"/>
      <c r="S26" s="99"/>
    </row>
    <row r="27" spans="1:25" x14ac:dyDescent="0.2">
      <c r="A27" s="24" t="s">
        <v>59</v>
      </c>
      <c r="B27" s="46"/>
      <c r="C27" s="46"/>
      <c r="D27" s="158" t="e">
        <v>#REF!</v>
      </c>
      <c r="E27" s="200" t="e">
        <f>D27-Y27</f>
        <v>#REF!</v>
      </c>
      <c r="F27" s="158" t="e">
        <v>#REF!</v>
      </c>
      <c r="G27" s="76">
        <f>+J27-K27</f>
        <v>2160</v>
      </c>
      <c r="H27" s="76">
        <v>2010</v>
      </c>
      <c r="I27" s="26">
        <v>1505</v>
      </c>
      <c r="J27" s="26">
        <v>5880</v>
      </c>
      <c r="K27" s="26">
        <v>3720</v>
      </c>
      <c r="L27" s="26">
        <v>4187</v>
      </c>
      <c r="M27" s="26" t="e">
        <v>#REF!</v>
      </c>
      <c r="N27" s="86" t="e">
        <f>M27-U27</f>
        <v>#REF!</v>
      </c>
      <c r="O27" s="26">
        <v>5946</v>
      </c>
      <c r="P27" s="163"/>
      <c r="Q27" s="160">
        <f>+(G27-H27)/H27</f>
        <v>7.0000000000000007E-2</v>
      </c>
      <c r="R27" s="178">
        <f>+(G27-I27)/I27</f>
        <v>0.44</v>
      </c>
      <c r="S27" s="70">
        <f>+(J27-L27)/K27</f>
        <v>0.46</v>
      </c>
      <c r="U27" s="196">
        <v>6275.72</v>
      </c>
      <c r="V27" s="196">
        <v>227</v>
      </c>
      <c r="W27" s="11">
        <v>177</v>
      </c>
      <c r="X27" s="198" t="e">
        <f>F27-G27</f>
        <v>#REF!</v>
      </c>
      <c r="Y27" s="196" t="e">
        <f>U27-X27</f>
        <v>#REF!</v>
      </c>
    </row>
    <row r="28" spans="1:25" x14ac:dyDescent="0.2">
      <c r="A28" s="24" t="s">
        <v>60</v>
      </c>
      <c r="B28" s="46"/>
      <c r="C28" s="46"/>
      <c r="D28" s="158" t="e">
        <v>#REF!</v>
      </c>
      <c r="E28" s="200" t="e">
        <f>D28-Y28</f>
        <v>#REF!</v>
      </c>
      <c r="F28" s="158" t="e">
        <v>#REF!</v>
      </c>
      <c r="G28" s="76">
        <f>+J28-K28</f>
        <v>277</v>
      </c>
      <c r="H28" s="76">
        <v>353</v>
      </c>
      <c r="I28" s="26">
        <v>285</v>
      </c>
      <c r="J28" s="26">
        <v>870</v>
      </c>
      <c r="K28" s="26">
        <v>593</v>
      </c>
      <c r="L28" s="26">
        <v>691</v>
      </c>
      <c r="M28" s="26" t="e">
        <v>#REF!</v>
      </c>
      <c r="N28" s="86" t="e">
        <f>M28-U28</f>
        <v>#REF!</v>
      </c>
      <c r="O28" s="26">
        <v>921</v>
      </c>
      <c r="P28" s="163"/>
      <c r="Q28" s="160">
        <f>+(G28-H28)/H28</f>
        <v>-0.22</v>
      </c>
      <c r="R28" s="178">
        <f>+(G28-I28)/I28</f>
        <v>-0.03</v>
      </c>
      <c r="S28" s="70">
        <f>+(J28-L28)/K28</f>
        <v>0.3</v>
      </c>
      <c r="U28" s="196">
        <v>543.94000000000005</v>
      </c>
      <c r="X28" s="198" t="e">
        <f>F28-G28</f>
        <v>#REF!</v>
      </c>
      <c r="Y28" s="196" t="e">
        <f>U28-X28</f>
        <v>#REF!</v>
      </c>
    </row>
    <row r="29" spans="1:25" hidden="1" x14ac:dyDescent="0.2">
      <c r="A29" s="24"/>
      <c r="B29" s="46"/>
      <c r="C29" s="46"/>
      <c r="D29" s="158"/>
      <c r="E29" s="200"/>
      <c r="F29" s="155"/>
      <c r="G29" s="76">
        <f>+J29-K29</f>
        <v>0</v>
      </c>
      <c r="H29" s="76">
        <v>0</v>
      </c>
      <c r="I29" s="26">
        <v>0</v>
      </c>
      <c r="J29" s="26"/>
      <c r="K29" s="26"/>
      <c r="L29" s="26"/>
      <c r="M29" s="26"/>
      <c r="N29" s="26"/>
      <c r="O29" s="26"/>
      <c r="P29" s="163"/>
      <c r="Q29" s="160" t="e">
        <f>+(H29-#REF!)/#REF!</f>
        <v>#REF!</v>
      </c>
      <c r="R29" s="178" t="e">
        <f>+(H29-#REF!)/#REF!</f>
        <v>#REF!</v>
      </c>
      <c r="S29" s="70" t="e">
        <f>+(J29-L29)/K29</f>
        <v>#DIV/0!</v>
      </c>
    </row>
    <row r="30" spans="1:25" x14ac:dyDescent="0.2">
      <c r="A30" s="24" t="s">
        <v>61</v>
      </c>
      <c r="B30" s="46"/>
      <c r="C30" s="46"/>
      <c r="D30" s="158" t="e">
        <v>#REF!</v>
      </c>
      <c r="E30" s="200" t="e">
        <f>D30-Y30</f>
        <v>#REF!</v>
      </c>
      <c r="F30" s="158" t="e">
        <v>#REF!</v>
      </c>
      <c r="G30" s="76">
        <f>+J30-K30</f>
        <v>528</v>
      </c>
      <c r="H30" s="76">
        <v>695</v>
      </c>
      <c r="I30" s="26">
        <v>458</v>
      </c>
      <c r="J30" s="26">
        <v>1818</v>
      </c>
      <c r="K30" s="26">
        <v>1290</v>
      </c>
      <c r="L30" s="26">
        <v>1596</v>
      </c>
      <c r="M30" s="26" t="e">
        <v>#REF!</v>
      </c>
      <c r="N30" s="86" t="e">
        <f>M30-U30</f>
        <v>#REF!</v>
      </c>
      <c r="O30" s="26">
        <v>2176</v>
      </c>
      <c r="P30" s="164"/>
      <c r="Q30" s="160">
        <f>+(G30-H30)/H30</f>
        <v>-0.24</v>
      </c>
      <c r="R30" s="178">
        <f>+(G30-I30)/I30</f>
        <v>0.15</v>
      </c>
      <c r="S30" s="70">
        <f>+(J30-L30)/K30</f>
        <v>0.17</v>
      </c>
      <c r="U30" s="196">
        <v>935.82</v>
      </c>
      <c r="X30" s="198" t="e">
        <f>F30-G30</f>
        <v>#REF!</v>
      </c>
      <c r="Y30" s="196" t="e">
        <f>U30-X30</f>
        <v>#REF!</v>
      </c>
    </row>
    <row r="31" spans="1:25" x14ac:dyDescent="0.2">
      <c r="A31" s="24" t="s">
        <v>62</v>
      </c>
      <c r="B31" s="46"/>
      <c r="C31" s="46"/>
      <c r="D31" s="169" t="e">
        <f>+D27+D28+D30</f>
        <v>#REF!</v>
      </c>
      <c r="E31" s="200" t="e">
        <f>+E27+E28+E30</f>
        <v>#REF!</v>
      </c>
      <c r="F31" s="169" t="e">
        <f>+F27+F28+F30</f>
        <v>#REF!</v>
      </c>
      <c r="G31" s="34">
        <f>+G27+G28+G30</f>
        <v>2965</v>
      </c>
      <c r="H31" s="34">
        <v>3058</v>
      </c>
      <c r="I31" s="34">
        <v>2248</v>
      </c>
      <c r="J31" s="34">
        <f>+J27+J28+J30</f>
        <v>8568</v>
      </c>
      <c r="K31" s="34">
        <f>+K27+K28+K30+1</f>
        <v>5604</v>
      </c>
      <c r="L31" s="34">
        <v>6474</v>
      </c>
      <c r="M31" s="26" t="e">
        <v>#REF!</v>
      </c>
      <c r="N31" s="86" t="e">
        <f>M31-U31</f>
        <v>#REF!</v>
      </c>
      <c r="O31" s="34">
        <v>9043</v>
      </c>
      <c r="P31" s="164"/>
      <c r="Q31" s="160">
        <f>+(G31-H31)/H31</f>
        <v>-0.03</v>
      </c>
      <c r="R31" s="178">
        <f>+(G31-I31)/I31</f>
        <v>0.32</v>
      </c>
      <c r="S31" s="70">
        <f>+(J31-L31)/K31</f>
        <v>0.37</v>
      </c>
      <c r="U31" s="169">
        <f>+U27+U28+U30</f>
        <v>7755</v>
      </c>
      <c r="V31" s="11">
        <f>7529+227</f>
        <v>7756</v>
      </c>
      <c r="X31" s="169" t="e">
        <f>+X27+X28+X30</f>
        <v>#REF!</v>
      </c>
      <c r="Y31" s="196" t="e">
        <f>U31-X31</f>
        <v>#REF!</v>
      </c>
    </row>
    <row r="32" spans="1:25" x14ac:dyDescent="0.2">
      <c r="A32" s="35"/>
      <c r="B32" s="19"/>
      <c r="C32" s="19"/>
      <c r="D32" s="158"/>
      <c r="E32" s="201"/>
      <c r="F32" s="156"/>
      <c r="G32" s="30"/>
      <c r="H32" s="30"/>
      <c r="I32" s="36"/>
      <c r="J32" s="36"/>
      <c r="K32" s="36"/>
      <c r="L32" s="36"/>
      <c r="M32" s="36"/>
      <c r="N32" s="36"/>
      <c r="O32" s="36"/>
      <c r="P32" s="163"/>
      <c r="Q32" s="30"/>
      <c r="R32" s="106"/>
      <c r="S32" s="99"/>
    </row>
    <row r="33" spans="1:25" x14ac:dyDescent="0.2">
      <c r="A33" s="24" t="s">
        <v>18</v>
      </c>
      <c r="B33" s="46"/>
      <c r="C33" s="46"/>
      <c r="D33" s="158" t="e">
        <v>#REF!</v>
      </c>
      <c r="E33" s="200" t="e">
        <f>D33-Y33</f>
        <v>#REF!</v>
      </c>
      <c r="F33" s="158" t="e">
        <v>#REF!</v>
      </c>
      <c r="G33" s="76">
        <f>+J33-K33</f>
        <v>3</v>
      </c>
      <c r="H33" s="76">
        <v>6</v>
      </c>
      <c r="I33" s="26">
        <v>6</v>
      </c>
      <c r="J33" s="26">
        <v>12</v>
      </c>
      <c r="K33" s="26">
        <v>9</v>
      </c>
      <c r="L33" s="26">
        <v>19</v>
      </c>
      <c r="M33" s="26" t="e">
        <v>#REF!</v>
      </c>
      <c r="N33" s="86" t="e">
        <f>M33-U33</f>
        <v>#REF!</v>
      </c>
      <c r="O33" s="26">
        <v>26</v>
      </c>
      <c r="P33" s="163"/>
      <c r="Q33" s="160">
        <f>+(G33-H33)/H33</f>
        <v>-0.5</v>
      </c>
      <c r="R33" s="178">
        <f>+(G33-I33)/I33</f>
        <v>-0.5</v>
      </c>
      <c r="S33" s="70">
        <f>+(J33-L33)/K33</f>
        <v>-0.78</v>
      </c>
      <c r="U33" s="196">
        <v>0.76</v>
      </c>
      <c r="X33" s="198" t="e">
        <f>F33-G33</f>
        <v>#REF!</v>
      </c>
      <c r="Y33" s="196" t="e">
        <f>U33-X33</f>
        <v>#REF!</v>
      </c>
    </row>
    <row r="34" spans="1:25" x14ac:dyDescent="0.2">
      <c r="A34" s="35"/>
      <c r="B34" s="19"/>
      <c r="C34" s="19"/>
      <c r="D34" s="158"/>
      <c r="E34" s="201"/>
      <c r="F34" s="156"/>
      <c r="G34" s="30"/>
      <c r="H34" s="30"/>
      <c r="I34" s="36"/>
      <c r="J34" s="36"/>
      <c r="K34" s="36"/>
      <c r="L34" s="36"/>
      <c r="M34" s="36"/>
      <c r="N34" s="36"/>
      <c r="O34" s="36"/>
      <c r="P34" s="163"/>
      <c r="Q34" s="30"/>
      <c r="R34" s="106"/>
      <c r="S34" s="99"/>
    </row>
    <row r="35" spans="1:25" x14ac:dyDescent="0.2">
      <c r="A35" s="24" t="s">
        <v>63</v>
      </c>
      <c r="B35" s="46"/>
      <c r="C35" s="46"/>
      <c r="D35" s="169" t="e">
        <f>+D25-D31-D33</f>
        <v>#REF!</v>
      </c>
      <c r="E35" s="200" t="e">
        <f>+E25-E31-E33</f>
        <v>#REF!</v>
      </c>
      <c r="F35" s="169" t="e">
        <f>+F25-F31-F33-1</f>
        <v>#REF!</v>
      </c>
      <c r="G35" s="34">
        <f>+G25-G31-G33-1</f>
        <v>2079</v>
      </c>
      <c r="H35" s="34">
        <v>1659</v>
      </c>
      <c r="I35" s="34">
        <v>1172</v>
      </c>
      <c r="J35" s="34">
        <f>+J25-J31-J33</f>
        <v>9220</v>
      </c>
      <c r="K35" s="34">
        <f>+K25-K31-K33</f>
        <v>3224</v>
      </c>
      <c r="L35" s="34">
        <v>2096</v>
      </c>
      <c r="M35" s="34" t="e">
        <f>+M25-M31-M33</f>
        <v>#REF!</v>
      </c>
      <c r="N35" s="34" t="e">
        <f>+N25-N31-N33</f>
        <v>#REF!</v>
      </c>
      <c r="O35" s="34">
        <v>3314</v>
      </c>
      <c r="P35" s="163"/>
      <c r="Q35" s="160">
        <f>+(G35-H35)/H35</f>
        <v>0.25</v>
      </c>
      <c r="R35" s="178">
        <f>+(G35-I35)/I35</f>
        <v>0.77</v>
      </c>
      <c r="S35" s="70">
        <f>+(J35-L35)/K35</f>
        <v>2.21</v>
      </c>
      <c r="U35" s="169">
        <f>+U25-U31-U33</f>
        <v>180</v>
      </c>
      <c r="X35" s="169" t="e">
        <f>+X25-X31-X33</f>
        <v>#REF!</v>
      </c>
      <c r="Y35" s="169" t="e">
        <f>+Y25-Y31-Y33</f>
        <v>#REF!</v>
      </c>
    </row>
    <row r="36" spans="1:25" x14ac:dyDescent="0.2">
      <c r="A36" s="24" t="s">
        <v>64</v>
      </c>
      <c r="B36" s="46"/>
      <c r="C36" s="46"/>
      <c r="D36" s="158"/>
      <c r="E36" s="200"/>
      <c r="F36" s="155"/>
      <c r="G36" s="31"/>
      <c r="H36" s="31"/>
      <c r="I36" s="34"/>
      <c r="J36" s="34"/>
      <c r="K36" s="34"/>
      <c r="L36" s="34"/>
      <c r="M36" s="34"/>
      <c r="N36" s="34"/>
      <c r="O36" s="34"/>
      <c r="P36" s="163"/>
      <c r="Q36" s="30"/>
      <c r="R36" s="106"/>
      <c r="S36" s="99"/>
    </row>
    <row r="37" spans="1:25" x14ac:dyDescent="0.2">
      <c r="A37" s="35"/>
      <c r="B37" s="19"/>
      <c r="C37" s="19"/>
      <c r="D37" s="158"/>
      <c r="E37" s="201"/>
      <c r="F37" s="156"/>
      <c r="G37" s="30"/>
      <c r="H37" s="30"/>
      <c r="I37" s="36"/>
      <c r="J37" s="36"/>
      <c r="K37" s="36"/>
      <c r="L37" s="36"/>
      <c r="M37" s="36"/>
      <c r="N37" s="36"/>
      <c r="O37" s="36"/>
      <c r="P37" s="163"/>
      <c r="Q37" s="30"/>
      <c r="R37" s="106"/>
      <c r="S37" s="99"/>
    </row>
    <row r="38" spans="1:25" x14ac:dyDescent="0.2">
      <c r="A38" s="24" t="s">
        <v>19</v>
      </c>
      <c r="B38" s="46"/>
      <c r="C38" s="46"/>
      <c r="D38" s="158" t="e">
        <v>#REF!</v>
      </c>
      <c r="E38" s="200" t="e">
        <f>D38-Y38</f>
        <v>#REF!</v>
      </c>
      <c r="F38" s="158" t="e">
        <v>#REF!</v>
      </c>
      <c r="G38" s="76">
        <f>+J38-K38</f>
        <v>444</v>
      </c>
      <c r="H38" s="76">
        <v>537</v>
      </c>
      <c r="I38" s="26">
        <v>455</v>
      </c>
      <c r="J38" s="26">
        <v>1448</v>
      </c>
      <c r="K38" s="26">
        <v>1004</v>
      </c>
      <c r="L38" s="26">
        <v>1341</v>
      </c>
      <c r="M38" s="26" t="e">
        <v>#REF!</v>
      </c>
      <c r="N38" s="86" t="e">
        <f>M38-U38</f>
        <v>#REF!</v>
      </c>
      <c r="O38" s="26">
        <v>1858</v>
      </c>
      <c r="P38" s="164"/>
      <c r="Q38" s="160">
        <f>+(G38-H38)/H38</f>
        <v>-0.17</v>
      </c>
      <c r="R38" s="178">
        <f>+(G38-I38)/I38</f>
        <v>-0.02</v>
      </c>
      <c r="S38" s="70">
        <f>+(J38-L38)/K38</f>
        <v>0.11</v>
      </c>
      <c r="U38" s="196">
        <v>0</v>
      </c>
      <c r="X38" s="198" t="e">
        <f>F38-G38</f>
        <v>#REF!</v>
      </c>
      <c r="Y38" s="196" t="e">
        <f>U38-X38</f>
        <v>#REF!</v>
      </c>
    </row>
    <row r="39" spans="1:25" x14ac:dyDescent="0.2">
      <c r="A39" s="35"/>
      <c r="B39" s="19"/>
      <c r="C39" s="19"/>
      <c r="D39" s="158"/>
      <c r="E39" s="201"/>
      <c r="F39" s="156"/>
      <c r="G39" s="30"/>
      <c r="H39" s="30"/>
      <c r="I39" s="36"/>
      <c r="J39" s="36"/>
      <c r="K39" s="36"/>
      <c r="L39" s="36"/>
      <c r="M39" s="36"/>
      <c r="N39" s="36"/>
      <c r="O39" s="36"/>
      <c r="P39" s="163"/>
      <c r="Q39" s="30"/>
      <c r="R39" s="106"/>
      <c r="S39" s="99"/>
    </row>
    <row r="40" spans="1:25" x14ac:dyDescent="0.2">
      <c r="A40" s="35" t="s">
        <v>91</v>
      </c>
      <c r="B40" s="19"/>
      <c r="C40" s="19"/>
      <c r="D40" s="170" t="e">
        <f>+D35-D38</f>
        <v>#REF!</v>
      </c>
      <c r="E40" s="202" t="e">
        <f>+E35-E38</f>
        <v>#REF!</v>
      </c>
      <c r="F40" s="170" t="e">
        <f>+F35-F38</f>
        <v>#REF!</v>
      </c>
      <c r="G40" s="38">
        <f>+G35-G38</f>
        <v>1635</v>
      </c>
      <c r="H40" s="38">
        <v>1122</v>
      </c>
      <c r="I40" s="38">
        <v>717</v>
      </c>
      <c r="J40" s="38">
        <f>+J35-J38-0.25</f>
        <v>7772</v>
      </c>
      <c r="K40" s="38">
        <f>+K35-K38-0.25</f>
        <v>2220</v>
      </c>
      <c r="L40" s="38">
        <v>755</v>
      </c>
      <c r="M40" s="170" t="e">
        <f>+M35-M38</f>
        <v>#REF!</v>
      </c>
      <c r="N40" s="170" t="e">
        <f>+N35-N38</f>
        <v>#REF!</v>
      </c>
      <c r="O40" s="38">
        <v>1456</v>
      </c>
      <c r="P40" s="163"/>
      <c r="Q40" s="160">
        <f>+(G40-H40)/H40</f>
        <v>0.46</v>
      </c>
      <c r="R40" s="178">
        <f>+(G40-I40)/I40</f>
        <v>1.28</v>
      </c>
      <c r="S40" s="70">
        <f>+(J40-L40)/K40</f>
        <v>3.16</v>
      </c>
      <c r="U40" s="170">
        <f>+U35-U38</f>
        <v>180</v>
      </c>
      <c r="X40" s="170" t="e">
        <f>+X35-X38</f>
        <v>#REF!</v>
      </c>
      <c r="Y40" s="196" t="e">
        <f t="shared" ref="Y40:Y46" si="0">U40-X40</f>
        <v>#REF!</v>
      </c>
    </row>
    <row r="41" spans="1:25" ht="48" customHeight="1" x14ac:dyDescent="0.2">
      <c r="A41" s="134" t="s">
        <v>117</v>
      </c>
      <c r="B41" s="144"/>
      <c r="C41" s="144"/>
      <c r="D41" s="158" t="e">
        <v>#REF!</v>
      </c>
      <c r="E41" s="158" t="e">
        <f>D41-Y41</f>
        <v>#REF!</v>
      </c>
      <c r="F41" s="158" t="e">
        <v>#REF!</v>
      </c>
      <c r="G41" s="76">
        <f>+J41-K41</f>
        <v>-72</v>
      </c>
      <c r="H41" s="76">
        <v>70</v>
      </c>
      <c r="I41" s="27">
        <v>-146</v>
      </c>
      <c r="J41" s="27">
        <v>-2</v>
      </c>
      <c r="K41" s="27">
        <v>70</v>
      </c>
      <c r="L41" s="27">
        <v>-146</v>
      </c>
      <c r="M41" s="27" t="e">
        <v>#REF!</v>
      </c>
      <c r="N41" s="86" t="e">
        <f>M41-U41</f>
        <v>#REF!</v>
      </c>
      <c r="O41" s="27">
        <v>-146</v>
      </c>
      <c r="P41" s="165"/>
      <c r="Q41" s="27"/>
      <c r="R41" s="106"/>
      <c r="S41" s="99"/>
      <c r="U41" s="11">
        <v>0</v>
      </c>
      <c r="X41" s="198" t="e">
        <f>F41-G41</f>
        <v>#REF!</v>
      </c>
      <c r="Y41" s="196" t="e">
        <f t="shared" si="0"/>
        <v>#REF!</v>
      </c>
    </row>
    <row r="42" spans="1:25" s="2" customFormat="1" ht="26.25" customHeight="1" x14ac:dyDescent="0.2">
      <c r="A42" s="134" t="s">
        <v>118</v>
      </c>
      <c r="B42" s="46"/>
      <c r="C42" s="46"/>
      <c r="D42" s="158" t="e">
        <v>#REF!</v>
      </c>
      <c r="E42" s="158" t="e">
        <f>D42-Y42</f>
        <v>#REF!</v>
      </c>
      <c r="F42" s="158" t="e">
        <v>#REF!</v>
      </c>
      <c r="G42" s="76">
        <f>+J42-K42</f>
        <v>-132</v>
      </c>
      <c r="H42" s="31"/>
      <c r="I42" s="39">
        <v>0</v>
      </c>
      <c r="J42" s="39">
        <f>-23-109</f>
        <v>-132</v>
      </c>
      <c r="K42" s="39">
        <v>0</v>
      </c>
      <c r="L42" s="39">
        <v>0</v>
      </c>
      <c r="M42" s="39" t="e">
        <v>#REF!</v>
      </c>
      <c r="N42" s="86" t="e">
        <f>M42-U42</f>
        <v>#REF!</v>
      </c>
      <c r="O42" s="39">
        <v>0</v>
      </c>
      <c r="P42" s="164"/>
      <c r="Q42" s="161"/>
      <c r="R42" s="41"/>
      <c r="S42" s="95"/>
      <c r="U42" s="2">
        <v>0</v>
      </c>
      <c r="X42" s="198" t="e">
        <f>F42-G42</f>
        <v>#REF!</v>
      </c>
      <c r="Y42" s="196" t="e">
        <f t="shared" si="0"/>
        <v>#REF!</v>
      </c>
    </row>
    <row r="43" spans="1:25" s="2" customFormat="1" x14ac:dyDescent="0.2">
      <c r="A43" s="42" t="s">
        <v>114</v>
      </c>
      <c r="B43" s="51"/>
      <c r="C43" s="51"/>
      <c r="D43" s="158" t="e">
        <v>#REF!</v>
      </c>
      <c r="E43" s="200" t="e">
        <f>D43-Y43</f>
        <v>#REF!</v>
      </c>
      <c r="F43" s="158" t="e">
        <v>#REF!</v>
      </c>
      <c r="G43" s="76">
        <f>+J43-K43-110</f>
        <v>39</v>
      </c>
      <c r="H43" s="76">
        <v>50</v>
      </c>
      <c r="I43" s="27">
        <v>0</v>
      </c>
      <c r="J43" s="27">
        <v>240</v>
      </c>
      <c r="K43" s="27">
        <v>91</v>
      </c>
      <c r="L43" s="27">
        <v>0</v>
      </c>
      <c r="M43" s="27" t="e">
        <v>#REF!</v>
      </c>
      <c r="N43" s="86" t="e">
        <f>M43-U43</f>
        <v>#REF!</v>
      </c>
      <c r="O43" s="27">
        <v>62</v>
      </c>
      <c r="P43" s="164"/>
      <c r="Q43" s="160">
        <f>+(G43-H43)/H43</f>
        <v>-0.22</v>
      </c>
      <c r="R43" s="178" t="e">
        <f>+(G43-I43)/I43</f>
        <v>#DIV/0!</v>
      </c>
      <c r="S43" s="70">
        <f>+(J43-L43)/K43</f>
        <v>2.64</v>
      </c>
      <c r="U43" s="203">
        <v>140</v>
      </c>
      <c r="V43" s="2">
        <v>140</v>
      </c>
      <c r="X43" s="198" t="e">
        <f>F43-G43</f>
        <v>#REF!</v>
      </c>
      <c r="Y43" s="196" t="e">
        <f t="shared" si="0"/>
        <v>#REF!</v>
      </c>
    </row>
    <row r="44" spans="1:25" x14ac:dyDescent="0.2">
      <c r="A44" s="42" t="s">
        <v>115</v>
      </c>
      <c r="B44" s="51"/>
      <c r="C44" s="51"/>
      <c r="D44" s="158"/>
      <c r="E44" s="201"/>
      <c r="F44" s="81"/>
      <c r="G44" s="76">
        <f>+J44-K44</f>
        <v>0</v>
      </c>
      <c r="H44" s="76">
        <v>0</v>
      </c>
      <c r="I44" s="26">
        <v>-6</v>
      </c>
      <c r="J44" s="26">
        <v>0</v>
      </c>
      <c r="K44" s="26">
        <v>0</v>
      </c>
      <c r="L44" s="39">
        <v>21</v>
      </c>
      <c r="M44" s="39"/>
      <c r="N44" s="39"/>
      <c r="O44" s="39">
        <v>23</v>
      </c>
      <c r="P44" s="163"/>
      <c r="Q44" s="160" t="e">
        <f>+(G44-H44)/H44</f>
        <v>#DIV/0!</v>
      </c>
      <c r="R44" s="178">
        <f>+(G44-I44)/I44</f>
        <v>-1</v>
      </c>
      <c r="S44" s="70" t="e">
        <f>+(J44-L44)/K44</f>
        <v>#DIV/0!</v>
      </c>
      <c r="X44" s="198">
        <f>F44-G44</f>
        <v>0</v>
      </c>
      <c r="Y44" s="196">
        <f t="shared" si="0"/>
        <v>0</v>
      </c>
    </row>
    <row r="45" spans="1:25" x14ac:dyDescent="0.2">
      <c r="A45" s="35" t="s">
        <v>116</v>
      </c>
      <c r="B45" s="19"/>
      <c r="C45" s="19"/>
      <c r="D45" s="158" t="e">
        <v>#REF!</v>
      </c>
      <c r="E45" s="158" t="e">
        <f>D45-Y45</f>
        <v>#REF!</v>
      </c>
      <c r="F45" s="158" t="e">
        <v>#REF!</v>
      </c>
      <c r="G45" s="76">
        <f>+J45-K45</f>
        <v>19</v>
      </c>
      <c r="H45" s="76">
        <v>-27</v>
      </c>
      <c r="I45" s="27">
        <v>0</v>
      </c>
      <c r="J45" s="27">
        <v>-12</v>
      </c>
      <c r="K45" s="27">
        <v>-31</v>
      </c>
      <c r="L45" s="27">
        <v>0</v>
      </c>
      <c r="M45" s="27" t="e">
        <v>#REF!</v>
      </c>
      <c r="N45" s="86" t="e">
        <f>M45-U45</f>
        <v>#REF!</v>
      </c>
      <c r="O45" s="27">
        <v>0</v>
      </c>
      <c r="P45" s="163"/>
      <c r="Q45" s="160"/>
      <c r="R45" s="178"/>
      <c r="S45" s="70">
        <f>+(J45-L45)/K45</f>
        <v>0.39</v>
      </c>
      <c r="U45" s="11">
        <v>0</v>
      </c>
      <c r="X45" s="198" t="e">
        <f>F45-G45</f>
        <v>#REF!</v>
      </c>
      <c r="Y45" s="196" t="e">
        <f t="shared" si="0"/>
        <v>#REF!</v>
      </c>
    </row>
    <row r="46" spans="1:25" ht="13.5" thickBot="1" x14ac:dyDescent="0.25">
      <c r="A46" s="48" t="s">
        <v>92</v>
      </c>
      <c r="B46" s="146"/>
      <c r="C46" s="146"/>
      <c r="D46" s="171" t="e">
        <f>+D40-D43-D45+D41+D42</f>
        <v>#REF!</v>
      </c>
      <c r="E46" s="199" t="e">
        <f>+E40-E43-E45+E41+E42</f>
        <v>#REF!</v>
      </c>
      <c r="F46" s="171" t="e">
        <f>+F40-F43-F45+F41+F42</f>
        <v>#REF!</v>
      </c>
      <c r="G46" s="179">
        <f>+G40-G43-G45+G41+G42</f>
        <v>1373</v>
      </c>
      <c r="H46" s="179">
        <v>1169</v>
      </c>
      <c r="I46" s="179">
        <v>577</v>
      </c>
      <c r="J46" s="179">
        <f>+J40-J43-J45+J41+J42</f>
        <v>7410</v>
      </c>
      <c r="K46" s="179">
        <f>+K40-K43-K45+K41</f>
        <v>2230</v>
      </c>
      <c r="L46" s="179">
        <v>588</v>
      </c>
      <c r="M46" s="171" t="e">
        <f>+M40-M43-M45+M41+M42</f>
        <v>#REF!</v>
      </c>
      <c r="N46" s="171" t="e">
        <f>+N40-N43-N45+N41+N42</f>
        <v>#REF!</v>
      </c>
      <c r="O46" s="179">
        <v>1225</v>
      </c>
      <c r="P46" s="180"/>
      <c r="Q46" s="181">
        <f>+(G46-H46)/H46</f>
        <v>0.17</v>
      </c>
      <c r="R46" s="182">
        <f>+(G46-I46)/I46</f>
        <v>1.38</v>
      </c>
      <c r="S46" s="70">
        <f>+(J46-L46)/K46</f>
        <v>3.06</v>
      </c>
      <c r="U46" s="171">
        <f>+U40-U43-U45+U41+U42</f>
        <v>40</v>
      </c>
      <c r="X46" s="171" t="e">
        <f>+X40-X43-X45+X41+X42</f>
        <v>#REF!</v>
      </c>
      <c r="Y46" s="196" t="e">
        <f t="shared" si="0"/>
        <v>#REF!</v>
      </c>
    </row>
    <row r="47" spans="1:25" x14ac:dyDescent="0.2">
      <c r="A47" s="197" t="s">
        <v>133</v>
      </c>
      <c r="B47" s="51"/>
      <c r="C47" s="51"/>
      <c r="D47" s="51"/>
      <c r="E47" s="51"/>
      <c r="F47" s="51"/>
      <c r="G47" s="51"/>
      <c r="H47" s="51"/>
      <c r="I47" s="162"/>
      <c r="J47" s="162"/>
      <c r="K47" s="162"/>
      <c r="L47" s="162"/>
      <c r="M47" s="162"/>
      <c r="N47" s="162"/>
      <c r="O47" s="162"/>
      <c r="P47" s="18"/>
      <c r="Q47" s="19"/>
      <c r="R47" s="19"/>
      <c r="S47" s="99"/>
    </row>
    <row r="48" spans="1:25" hidden="1" x14ac:dyDescent="0.2">
      <c r="A48" s="24"/>
      <c r="B48" s="46"/>
      <c r="C48" s="46"/>
      <c r="D48" s="46"/>
      <c r="E48" s="46"/>
      <c r="F48" s="46"/>
      <c r="G48" s="31"/>
      <c r="H48" s="31"/>
      <c r="I48" s="29"/>
      <c r="J48" s="29"/>
      <c r="K48" s="29"/>
      <c r="L48" s="29"/>
      <c r="M48" s="168"/>
      <c r="N48" s="168"/>
      <c r="O48" s="103"/>
      <c r="P48" s="13"/>
      <c r="Q48" s="23"/>
      <c r="R48" s="99"/>
      <c r="S48" s="99"/>
    </row>
    <row r="49" spans="1:19" hidden="1" x14ac:dyDescent="0.2">
      <c r="A49" s="24" t="s">
        <v>72</v>
      </c>
      <c r="B49" s="46"/>
      <c r="C49" s="46"/>
      <c r="D49" s="46"/>
      <c r="E49" s="46"/>
      <c r="F49" s="46"/>
      <c r="G49" s="76">
        <f>+J49</f>
        <v>693</v>
      </c>
      <c r="H49" s="76">
        <v>691</v>
      </c>
      <c r="I49" s="26">
        <v>708</v>
      </c>
      <c r="J49" s="26">
        <v>693</v>
      </c>
      <c r="K49" s="26">
        <v>691</v>
      </c>
      <c r="L49" s="26">
        <v>708</v>
      </c>
      <c r="M49" s="186"/>
      <c r="N49" s="186"/>
      <c r="O49" s="102">
        <v>694</v>
      </c>
      <c r="P49" s="13"/>
      <c r="Q49" s="33"/>
      <c r="R49" s="99"/>
      <c r="S49" s="99"/>
    </row>
    <row r="50" spans="1:19" hidden="1" x14ac:dyDescent="0.2">
      <c r="A50" s="24"/>
      <c r="B50" s="46"/>
      <c r="C50" s="46"/>
      <c r="D50" s="46"/>
      <c r="E50" s="46"/>
      <c r="F50" s="46"/>
      <c r="G50" s="31"/>
      <c r="H50" s="31"/>
      <c r="I50" s="26"/>
      <c r="J50" s="26"/>
      <c r="K50" s="26"/>
      <c r="L50" s="26"/>
      <c r="M50" s="186"/>
      <c r="N50" s="186"/>
      <c r="O50" s="102"/>
      <c r="P50" s="13"/>
      <c r="Q50" s="33"/>
      <c r="R50" s="99"/>
      <c r="S50" s="99"/>
    </row>
    <row r="51" spans="1:19" hidden="1" x14ac:dyDescent="0.2">
      <c r="A51" s="35"/>
      <c r="B51" s="19"/>
      <c r="C51" s="19"/>
      <c r="D51" s="19"/>
      <c r="E51" s="19"/>
      <c r="F51" s="19"/>
      <c r="G51" s="30"/>
      <c r="H51" s="30"/>
      <c r="I51" s="30"/>
      <c r="J51" s="30"/>
      <c r="K51" s="30"/>
      <c r="L51" s="30"/>
      <c r="M51" s="156"/>
      <c r="N51" s="156"/>
      <c r="O51" s="106"/>
      <c r="P51" s="13"/>
      <c r="Q51" s="23"/>
      <c r="R51" s="99"/>
      <c r="S51" s="99"/>
    </row>
    <row r="52" spans="1:19" hidden="1" x14ac:dyDescent="0.2">
      <c r="A52" s="24" t="s">
        <v>3</v>
      </c>
      <c r="B52" s="46"/>
      <c r="C52" s="46"/>
      <c r="D52" s="46"/>
      <c r="E52" s="46"/>
      <c r="F52" s="46"/>
      <c r="G52" s="28" t="s">
        <v>4</v>
      </c>
      <c r="H52" s="28" t="s">
        <v>4</v>
      </c>
      <c r="I52" s="28" t="s">
        <v>4</v>
      </c>
      <c r="J52" s="28" t="s">
        <v>4</v>
      </c>
      <c r="K52" s="28" t="s">
        <v>4</v>
      </c>
      <c r="L52" s="28" t="s">
        <v>4</v>
      </c>
      <c r="M52" s="187"/>
      <c r="N52" s="187"/>
      <c r="O52" s="105">
        <v>12128</v>
      </c>
      <c r="P52" s="13"/>
      <c r="Q52" s="33"/>
      <c r="R52" s="99"/>
      <c r="S52" s="99"/>
    </row>
    <row r="53" spans="1:19" hidden="1" x14ac:dyDescent="0.2">
      <c r="A53" s="24"/>
      <c r="B53" s="46"/>
      <c r="C53" s="46"/>
      <c r="D53" s="46"/>
      <c r="E53" s="46"/>
      <c r="F53" s="46"/>
      <c r="G53" s="31"/>
      <c r="H53" s="31"/>
      <c r="I53" s="31"/>
      <c r="J53" s="31"/>
      <c r="K53" s="31"/>
      <c r="L53" s="31"/>
      <c r="M53" s="155"/>
      <c r="N53" s="155"/>
      <c r="O53" s="107"/>
      <c r="P53" s="13"/>
      <c r="Q53" s="23"/>
      <c r="R53" s="99"/>
      <c r="S53" s="99"/>
    </row>
    <row r="54" spans="1:19" hidden="1" x14ac:dyDescent="0.2">
      <c r="A54" s="24" t="s">
        <v>71</v>
      </c>
      <c r="B54" s="46"/>
      <c r="C54" s="46"/>
      <c r="D54" s="46"/>
      <c r="E54" s="46"/>
      <c r="F54" s="46"/>
      <c r="G54" s="31"/>
      <c r="H54" s="31"/>
      <c r="I54" s="31"/>
      <c r="J54" s="31"/>
      <c r="K54" s="31"/>
      <c r="L54" s="31"/>
      <c r="M54" s="155"/>
      <c r="N54" s="155"/>
      <c r="O54" s="107"/>
      <c r="P54" s="13"/>
      <c r="Q54" s="23"/>
      <c r="R54" s="99"/>
      <c r="S54" s="99"/>
    </row>
    <row r="55" spans="1:19" hidden="1" x14ac:dyDescent="0.2">
      <c r="A55" s="24" t="s">
        <v>88</v>
      </c>
      <c r="B55" s="46"/>
      <c r="C55" s="46"/>
      <c r="D55" s="46"/>
      <c r="E55" s="46"/>
      <c r="F55" s="46"/>
      <c r="G55" s="84">
        <v>8.92</v>
      </c>
      <c r="H55" s="84">
        <v>8.41</v>
      </c>
      <c r="I55" s="43">
        <v>4.08</v>
      </c>
      <c r="J55" s="43">
        <v>24.96</v>
      </c>
      <c r="K55" s="43">
        <v>16.059999999999999</v>
      </c>
      <c r="L55" s="43">
        <v>4.1500000000000004</v>
      </c>
      <c r="M55" s="188"/>
      <c r="N55" s="188"/>
      <c r="O55" s="108">
        <v>8.66</v>
      </c>
      <c r="P55" s="13"/>
      <c r="Q55" s="25">
        <f>+(G55-H55)/H55</f>
        <v>0.06</v>
      </c>
      <c r="R55" s="70">
        <f>+(G55-I55)/I55</f>
        <v>1.19</v>
      </c>
      <c r="S55" s="70">
        <f>+(J55-L55)/K55</f>
        <v>1.3</v>
      </c>
    </row>
    <row r="56" spans="1:19" hidden="1" x14ac:dyDescent="0.2">
      <c r="A56" s="24" t="s">
        <v>89</v>
      </c>
      <c r="B56" s="46"/>
      <c r="C56" s="46"/>
      <c r="D56" s="46"/>
      <c r="E56" s="46"/>
      <c r="F56" s="46"/>
      <c r="G56" s="84">
        <v>8.85</v>
      </c>
      <c r="H56" s="84">
        <v>8.34</v>
      </c>
      <c r="I56" s="43">
        <v>4.03</v>
      </c>
      <c r="J56" s="43">
        <v>24.79</v>
      </c>
      <c r="K56" s="43">
        <v>15.91</v>
      </c>
      <c r="L56" s="43">
        <v>4.0999999999999996</v>
      </c>
      <c r="M56" s="188"/>
      <c r="N56" s="188"/>
      <c r="O56" s="108">
        <v>8.56</v>
      </c>
      <c r="P56" s="13"/>
      <c r="Q56" s="25">
        <f>+(G56-H56)/H56</f>
        <v>0.06</v>
      </c>
      <c r="R56" s="70">
        <f>+(G56-I56)/I56</f>
        <v>1.2</v>
      </c>
      <c r="S56" s="70">
        <f>+(J56-L56)/K56</f>
        <v>1.3</v>
      </c>
    </row>
    <row r="57" spans="1:19" hidden="1" x14ac:dyDescent="0.2">
      <c r="A57" s="24"/>
      <c r="B57" s="46"/>
      <c r="C57" s="46"/>
      <c r="D57" s="46"/>
      <c r="E57" s="46"/>
      <c r="F57" s="46"/>
      <c r="G57" s="31"/>
      <c r="H57" s="31"/>
      <c r="I57" s="29"/>
      <c r="J57" s="29"/>
      <c r="K57" s="29"/>
      <c r="L57" s="29"/>
      <c r="M57" s="168"/>
      <c r="N57" s="168"/>
      <c r="O57" s="104"/>
      <c r="P57" s="13"/>
      <c r="Q57" s="23"/>
      <c r="R57" s="99"/>
      <c r="S57" s="99"/>
    </row>
    <row r="58" spans="1:19" hidden="1" x14ac:dyDescent="0.2">
      <c r="A58" s="24"/>
      <c r="B58" s="46"/>
      <c r="C58" s="46"/>
      <c r="D58" s="46"/>
      <c r="E58" s="46"/>
      <c r="F58" s="46"/>
      <c r="G58" s="31"/>
      <c r="H58" s="31"/>
      <c r="I58" s="30"/>
      <c r="J58" s="30"/>
      <c r="K58" s="30"/>
      <c r="L58" s="30"/>
      <c r="M58" s="156"/>
      <c r="N58" s="156"/>
      <c r="O58" s="106"/>
      <c r="Q58" s="23"/>
      <c r="R58" s="99"/>
      <c r="S58" s="99"/>
    </row>
    <row r="59" spans="1:19" hidden="1" x14ac:dyDescent="0.2">
      <c r="A59" s="24"/>
      <c r="B59" s="46"/>
      <c r="C59" s="46"/>
      <c r="D59" s="46"/>
      <c r="E59" s="46"/>
      <c r="F59" s="46"/>
      <c r="G59" s="31"/>
      <c r="H59" s="31"/>
      <c r="I59" s="44"/>
      <c r="J59" s="44"/>
      <c r="K59" s="44"/>
      <c r="L59" s="44"/>
      <c r="M59" s="189"/>
      <c r="N59" s="189"/>
      <c r="O59" s="106"/>
      <c r="Q59" s="23"/>
      <c r="R59" s="99"/>
      <c r="S59" s="99"/>
    </row>
    <row r="60" spans="1:19" hidden="1" x14ac:dyDescent="0.2">
      <c r="A60" s="24"/>
      <c r="B60" s="46"/>
      <c r="C60" s="46"/>
      <c r="D60" s="46"/>
      <c r="E60" s="46"/>
      <c r="F60" s="46"/>
      <c r="G60" s="31"/>
      <c r="H60" s="31"/>
      <c r="I60" s="44"/>
      <c r="J60" s="44"/>
      <c r="K60" s="44"/>
      <c r="L60" s="44"/>
      <c r="M60" s="189"/>
      <c r="N60" s="189"/>
      <c r="O60" s="106"/>
      <c r="Q60" s="23"/>
      <c r="R60" s="99"/>
      <c r="S60" s="99"/>
    </row>
    <row r="61" spans="1:19" hidden="1" x14ac:dyDescent="0.2">
      <c r="A61" s="24"/>
      <c r="B61" s="46"/>
      <c r="C61" s="46"/>
      <c r="D61" s="46"/>
      <c r="E61" s="46"/>
      <c r="F61" s="46"/>
      <c r="G61" s="31"/>
      <c r="H61" s="31"/>
      <c r="I61" s="31"/>
      <c r="J61" s="31"/>
      <c r="K61" s="31"/>
      <c r="L61" s="31"/>
      <c r="M61" s="155"/>
      <c r="N61" s="155"/>
      <c r="O61" s="106"/>
      <c r="P61" s="13"/>
      <c r="Q61" s="23"/>
      <c r="R61" s="99"/>
      <c r="S61" s="99"/>
    </row>
    <row r="62" spans="1:19" hidden="1" x14ac:dyDescent="0.2">
      <c r="A62" s="47" t="s">
        <v>53</v>
      </c>
      <c r="B62" s="145"/>
      <c r="C62" s="145"/>
      <c r="D62" s="145"/>
      <c r="E62" s="145"/>
      <c r="F62" s="145"/>
      <c r="G62" s="83"/>
      <c r="H62" s="83"/>
      <c r="I62" s="26"/>
      <c r="J62" s="26"/>
      <c r="K62" s="26"/>
      <c r="L62" s="26"/>
      <c r="M62" s="186"/>
      <c r="N62" s="186"/>
      <c r="O62" s="104"/>
      <c r="P62" s="13"/>
      <c r="Q62" s="23"/>
      <c r="R62" s="99"/>
      <c r="S62" s="99"/>
    </row>
    <row r="63" spans="1:19" hidden="1" x14ac:dyDescent="0.2">
      <c r="A63" s="47" t="s">
        <v>55</v>
      </c>
      <c r="B63" s="145"/>
      <c r="C63" s="145"/>
      <c r="D63" s="145"/>
      <c r="E63" s="145"/>
      <c r="F63" s="145"/>
      <c r="G63" s="90">
        <f>+J63</f>
        <v>7977094</v>
      </c>
      <c r="H63" s="90">
        <v>7891890</v>
      </c>
      <c r="I63" s="26">
        <v>8107303</v>
      </c>
      <c r="J63" s="26">
        <v>7977094</v>
      </c>
      <c r="K63" s="26">
        <v>7891890</v>
      </c>
      <c r="L63" s="26">
        <v>8107303</v>
      </c>
      <c r="M63" s="186"/>
      <c r="N63" s="186"/>
      <c r="O63" s="104">
        <v>7888236</v>
      </c>
      <c r="P63" s="13"/>
      <c r="Q63" s="23"/>
      <c r="R63" s="99"/>
      <c r="S63" s="99"/>
    </row>
    <row r="64" spans="1:19" ht="13.5" hidden="1" thickBot="1" x14ac:dyDescent="0.25">
      <c r="A64" s="48" t="s">
        <v>54</v>
      </c>
      <c r="B64" s="146"/>
      <c r="C64" s="146"/>
      <c r="D64" s="146"/>
      <c r="E64" s="146"/>
      <c r="F64" s="146"/>
      <c r="G64" s="91">
        <f>+J64</f>
        <v>0.57499999999999996</v>
      </c>
      <c r="H64" s="91">
        <v>0.57099999999999995</v>
      </c>
      <c r="I64" s="45">
        <v>0.57199999999999995</v>
      </c>
      <c r="J64" s="45">
        <v>0.57499999999999996</v>
      </c>
      <c r="K64" s="91">
        <f>+K63/13831990</f>
        <v>0.57099999999999995</v>
      </c>
      <c r="L64" s="45">
        <v>0.57199999999999995</v>
      </c>
      <c r="M64" s="190"/>
      <c r="N64" s="190"/>
      <c r="O64" s="109">
        <v>0.56799999999999995</v>
      </c>
      <c r="P64" s="13"/>
      <c r="Q64" s="49"/>
      <c r="R64" s="100"/>
      <c r="S64" s="100"/>
    </row>
    <row r="65" spans="1:19" x14ac:dyDescent="0.2">
      <c r="A65" s="19"/>
      <c r="B65" s="19"/>
      <c r="C65" s="19"/>
      <c r="D65" s="19"/>
      <c r="E65" s="19"/>
      <c r="F65" s="19"/>
      <c r="G65" s="19"/>
      <c r="H65" s="19"/>
      <c r="I65" s="46"/>
      <c r="J65" s="153"/>
      <c r="K65" s="46"/>
      <c r="L65" s="46"/>
      <c r="M65" s="46"/>
      <c r="N65" s="46"/>
      <c r="O65" s="19"/>
      <c r="P65" s="18"/>
    </row>
    <row r="66" spans="1:19" hidden="1" x14ac:dyDescent="0.2">
      <c r="A66" s="19"/>
      <c r="B66" s="19"/>
      <c r="C66" s="19"/>
      <c r="D66" s="19"/>
      <c r="E66" s="19"/>
      <c r="F66" s="19"/>
      <c r="G66" s="19"/>
      <c r="H66" s="19"/>
      <c r="I66" s="46"/>
      <c r="J66" s="46"/>
      <c r="K66" s="46"/>
      <c r="L66" s="46"/>
      <c r="M66" s="46"/>
      <c r="N66" s="46"/>
      <c r="O66" s="19"/>
      <c r="P66" s="18"/>
    </row>
    <row r="67" spans="1:19" hidden="1" x14ac:dyDescent="0.2">
      <c r="A67" s="19"/>
      <c r="B67" s="19"/>
      <c r="C67" s="19"/>
      <c r="D67" s="19"/>
      <c r="E67" s="19"/>
      <c r="F67" s="19"/>
      <c r="G67" s="19"/>
      <c r="H67" s="19"/>
      <c r="I67" s="19"/>
      <c r="J67" s="19"/>
      <c r="K67" s="19"/>
      <c r="L67" s="19"/>
      <c r="M67" s="19"/>
      <c r="N67" s="19"/>
      <c r="P67" s="13"/>
    </row>
    <row r="68" spans="1:19" hidden="1" x14ac:dyDescent="0.2">
      <c r="P68" s="13"/>
    </row>
    <row r="69" spans="1:19" hidden="1" x14ac:dyDescent="0.2">
      <c r="P69" s="13"/>
    </row>
    <row r="70" spans="1:19" hidden="1" x14ac:dyDescent="0.2">
      <c r="P70" s="13"/>
    </row>
    <row r="71" spans="1:19" hidden="1" x14ac:dyDescent="0.2">
      <c r="P71" s="13"/>
    </row>
    <row r="72" spans="1:19" s="2" customFormat="1" x14ac:dyDescent="0.2">
      <c r="A72" s="50" t="s">
        <v>36</v>
      </c>
      <c r="B72" s="50"/>
      <c r="C72" s="50"/>
      <c r="D72" s="50"/>
      <c r="E72" s="50"/>
      <c r="F72" s="50"/>
      <c r="G72" s="50"/>
      <c r="H72" s="50"/>
      <c r="I72" s="51"/>
      <c r="J72" s="51"/>
      <c r="K72" s="51"/>
      <c r="L72" s="51"/>
      <c r="M72" s="51"/>
      <c r="N72" s="51"/>
      <c r="O72" s="10" t="str">
        <f>+O13</f>
        <v>(Rs in Lakhs)</v>
      </c>
    </row>
    <row r="73" spans="1:19" s="2" customFormat="1" ht="16.5" customHeight="1" thickBot="1" x14ac:dyDescent="0.25">
      <c r="A73" s="51" t="s">
        <v>65</v>
      </c>
      <c r="B73" s="51"/>
      <c r="C73" s="51"/>
      <c r="D73" s="51"/>
      <c r="E73" s="51"/>
      <c r="F73" s="51"/>
      <c r="G73" s="51"/>
      <c r="H73" s="51"/>
      <c r="I73" s="51"/>
      <c r="J73" s="51"/>
      <c r="K73" s="51"/>
      <c r="L73" s="51"/>
      <c r="M73" s="51"/>
      <c r="N73" s="51"/>
    </row>
    <row r="74" spans="1:19" s="2" customFormat="1" ht="13.5" hidden="1" thickBot="1" x14ac:dyDescent="0.25">
      <c r="A74" s="51"/>
      <c r="B74" s="51"/>
      <c r="C74" s="51"/>
      <c r="D74" s="51"/>
      <c r="E74" s="51"/>
      <c r="F74" s="51"/>
      <c r="G74" s="51"/>
      <c r="H74" s="51"/>
      <c r="I74" s="51"/>
      <c r="J74" s="51"/>
      <c r="K74" s="51"/>
      <c r="L74" s="51"/>
      <c r="M74" s="51"/>
      <c r="N74" s="51"/>
    </row>
    <row r="75" spans="1:19" s="2" customFormat="1" ht="13.5" hidden="1" thickBot="1" x14ac:dyDescent="0.25">
      <c r="A75" s="51"/>
      <c r="B75" s="51"/>
      <c r="C75" s="51"/>
      <c r="D75" s="51"/>
      <c r="E75" s="51"/>
      <c r="F75" s="51"/>
      <c r="G75" s="51"/>
      <c r="H75" s="51"/>
      <c r="I75" s="51"/>
      <c r="J75" s="51"/>
      <c r="K75" s="51"/>
      <c r="L75" s="51"/>
      <c r="M75" s="51"/>
      <c r="N75" s="51"/>
    </row>
    <row r="76" spans="1:19" s="2" customFormat="1" ht="44.25" customHeight="1" x14ac:dyDescent="0.2">
      <c r="A76" s="52" t="s">
        <v>2</v>
      </c>
      <c r="B76" s="147"/>
      <c r="C76" s="147"/>
      <c r="D76" s="166" t="s">
        <v>24</v>
      </c>
      <c r="E76" s="147"/>
      <c r="F76" s="166"/>
      <c r="G76" s="21" t="s">
        <v>24</v>
      </c>
      <c r="H76" s="21" t="s">
        <v>24</v>
      </c>
      <c r="I76" s="85" t="s">
        <v>24</v>
      </c>
      <c r="J76" s="85" t="s">
        <v>105</v>
      </c>
      <c r="K76" s="21" t="s">
        <v>20</v>
      </c>
      <c r="L76" s="85" t="s">
        <v>105</v>
      </c>
      <c r="M76" s="111" t="s">
        <v>26</v>
      </c>
      <c r="N76" s="111"/>
      <c r="O76" s="111" t="s">
        <v>26</v>
      </c>
      <c r="Q76" s="52"/>
      <c r="R76" s="94"/>
      <c r="S76" s="94"/>
    </row>
    <row r="77" spans="1:19" s="2" customFormat="1" ht="14.25" customHeight="1" x14ac:dyDescent="0.2">
      <c r="A77" s="53"/>
      <c r="B77" s="80"/>
      <c r="C77" s="80"/>
      <c r="D77" s="167" t="s">
        <v>27</v>
      </c>
      <c r="E77" s="80"/>
      <c r="F77" s="167"/>
      <c r="G77" s="75" t="s">
        <v>104</v>
      </c>
      <c r="H77" s="75" t="s">
        <v>25</v>
      </c>
      <c r="I77" s="74" t="s">
        <v>102</v>
      </c>
      <c r="J77" s="78" t="s">
        <v>104</v>
      </c>
      <c r="K77" s="22" t="s">
        <v>25</v>
      </c>
      <c r="L77" s="22" t="s">
        <v>102</v>
      </c>
      <c r="M77" s="113" t="s">
        <v>99</v>
      </c>
      <c r="N77" s="113"/>
      <c r="O77" s="113" t="s">
        <v>99</v>
      </c>
      <c r="Q77" s="54" t="s">
        <v>28</v>
      </c>
      <c r="R77" s="68" t="s">
        <v>29</v>
      </c>
      <c r="S77" s="95" t="s">
        <v>52</v>
      </c>
    </row>
    <row r="78" spans="1:19" s="2" customFormat="1" x14ac:dyDescent="0.2">
      <c r="A78" s="53"/>
      <c r="B78" s="80"/>
      <c r="C78" s="80"/>
      <c r="D78" s="157" t="s">
        <v>103</v>
      </c>
      <c r="E78" s="80"/>
      <c r="F78" s="157"/>
      <c r="G78" s="112">
        <v>2005</v>
      </c>
      <c r="H78" s="112" t="s">
        <v>78</v>
      </c>
      <c r="I78" s="112">
        <v>2004</v>
      </c>
      <c r="J78" s="74" t="s">
        <v>103</v>
      </c>
      <c r="K78" s="74" t="s">
        <v>78</v>
      </c>
      <c r="L78" s="74">
        <v>2004</v>
      </c>
      <c r="M78" s="114" t="s">
        <v>103</v>
      </c>
      <c r="N78" s="114"/>
      <c r="O78" s="114" t="s">
        <v>78</v>
      </c>
      <c r="Q78" s="53"/>
      <c r="R78" s="95"/>
      <c r="S78" s="96"/>
    </row>
    <row r="79" spans="1:19" s="2" customFormat="1" ht="13.5" thickBot="1" x14ac:dyDescent="0.25">
      <c r="A79" s="57"/>
      <c r="B79" s="142"/>
      <c r="C79" s="142"/>
      <c r="D79" s="142"/>
      <c r="E79" s="142"/>
      <c r="F79" s="142"/>
      <c r="G79" s="69" t="s">
        <v>6</v>
      </c>
      <c r="H79" s="69" t="s">
        <v>6</v>
      </c>
      <c r="I79" s="69" t="s">
        <v>6</v>
      </c>
      <c r="J79" s="69" t="s">
        <v>6</v>
      </c>
      <c r="K79" s="69" t="s">
        <v>6</v>
      </c>
      <c r="L79" s="69" t="s">
        <v>6</v>
      </c>
      <c r="M79" s="191"/>
      <c r="N79" s="191"/>
      <c r="O79" s="101" t="s">
        <v>5</v>
      </c>
      <c r="Q79" s="57"/>
      <c r="R79" s="97"/>
      <c r="S79" s="95"/>
    </row>
    <row r="80" spans="1:19" s="2" customFormat="1" x14ac:dyDescent="0.2">
      <c r="A80" s="124" t="s">
        <v>66</v>
      </c>
      <c r="B80" s="125"/>
      <c r="C80" s="125"/>
      <c r="D80" s="125"/>
      <c r="E80" s="125"/>
      <c r="F80" s="125"/>
      <c r="G80" s="125"/>
      <c r="H80" s="125"/>
      <c r="I80" s="126"/>
      <c r="J80" s="126"/>
      <c r="K80" s="125"/>
      <c r="L80" s="126"/>
      <c r="M80" s="192"/>
      <c r="N80" s="192"/>
      <c r="O80" s="127"/>
      <c r="Q80" s="53"/>
      <c r="R80" s="95"/>
      <c r="S80" s="95"/>
    </row>
    <row r="81" spans="1:19" s="2" customFormat="1" hidden="1" x14ac:dyDescent="0.2">
      <c r="A81" s="53"/>
      <c r="B81" s="80"/>
      <c r="C81" s="80"/>
      <c r="D81" s="80"/>
      <c r="E81" s="80"/>
      <c r="F81" s="80"/>
      <c r="G81" s="80"/>
      <c r="H81" s="80"/>
      <c r="I81" s="40"/>
      <c r="J81" s="40"/>
      <c r="K81" s="80"/>
      <c r="L81" s="40"/>
      <c r="M81" s="81"/>
      <c r="N81" s="81"/>
      <c r="O81" s="41"/>
      <c r="Q81" s="53"/>
      <c r="R81" s="95"/>
      <c r="S81" s="95"/>
    </row>
    <row r="82" spans="1:19" s="2" customFormat="1" x14ac:dyDescent="0.2">
      <c r="A82" s="53"/>
      <c r="B82" s="80"/>
      <c r="C82" s="80"/>
      <c r="D82" s="80"/>
      <c r="E82" s="80"/>
      <c r="F82" s="80"/>
      <c r="G82" s="80"/>
      <c r="H82" s="80"/>
      <c r="I82" s="40"/>
      <c r="J82" s="40"/>
      <c r="K82" s="80"/>
      <c r="L82" s="40"/>
      <c r="M82" s="81"/>
      <c r="N82" s="81"/>
      <c r="O82" s="41"/>
      <c r="Q82" s="53"/>
      <c r="R82" s="95"/>
      <c r="S82" s="95"/>
    </row>
    <row r="83" spans="1:19" s="2" customFormat="1" x14ac:dyDescent="0.2">
      <c r="A83" s="53" t="s">
        <v>8</v>
      </c>
      <c r="B83" s="80"/>
      <c r="C83" s="80"/>
      <c r="D83" s="80" t="e">
        <f>M83-J83</f>
        <v>#REF!</v>
      </c>
      <c r="E83" s="80"/>
      <c r="F83" s="80"/>
      <c r="G83" s="27">
        <f t="shared" ref="G83:G88" si="1">+J83-K83</f>
        <v>7246</v>
      </c>
      <c r="H83" s="139">
        <v>3463</v>
      </c>
      <c r="I83" s="27">
        <v>2232</v>
      </c>
      <c r="J83" s="139">
        <f>+J216</f>
        <v>13385</v>
      </c>
      <c r="K83" s="139">
        <f>+K216</f>
        <v>6139</v>
      </c>
      <c r="L83" s="27">
        <v>5169</v>
      </c>
      <c r="M83" s="193" t="e">
        <v>#REF!</v>
      </c>
      <c r="N83" s="193"/>
      <c r="O83" s="104">
        <v>7533</v>
      </c>
      <c r="Q83" s="25">
        <f>+(G83-H83)/H83</f>
        <v>1.0900000000000001</v>
      </c>
      <c r="R83" s="70">
        <f>+(G83-I83)/I83</f>
        <v>2.25</v>
      </c>
      <c r="S83" s="70">
        <f>+(L83-K83)/K83</f>
        <v>-0.16</v>
      </c>
    </row>
    <row r="84" spans="1:19" s="2" customFormat="1" x14ac:dyDescent="0.2">
      <c r="A84" s="53" t="s">
        <v>9</v>
      </c>
      <c r="B84" s="80"/>
      <c r="C84" s="80"/>
      <c r="D84" s="80" t="e">
        <f>M84-J84</f>
        <v>#REF!</v>
      </c>
      <c r="E84" s="80"/>
      <c r="F84" s="80"/>
      <c r="G84" s="27">
        <f t="shared" si="1"/>
        <v>659</v>
      </c>
      <c r="H84" s="139">
        <v>620</v>
      </c>
      <c r="I84" s="27">
        <v>445</v>
      </c>
      <c r="J84" s="139">
        <f>+J217</f>
        <v>1931</v>
      </c>
      <c r="K84" s="139">
        <f>+K217</f>
        <v>1272</v>
      </c>
      <c r="L84" s="27">
        <v>1266</v>
      </c>
      <c r="M84" s="193" t="e">
        <v>#REF!</v>
      </c>
      <c r="N84" s="193"/>
      <c r="O84" s="104">
        <v>1897</v>
      </c>
      <c r="Q84" s="25">
        <f>+(G84-H84)/H84</f>
        <v>0.06</v>
      </c>
      <c r="R84" s="70">
        <f>+(G84-I84)/I84</f>
        <v>0.48</v>
      </c>
      <c r="S84" s="70">
        <f>+(L84-K84)/K84</f>
        <v>0</v>
      </c>
    </row>
    <row r="85" spans="1:19" s="2" customFormat="1" hidden="1" x14ac:dyDescent="0.2">
      <c r="A85" s="53" t="s">
        <v>42</v>
      </c>
      <c r="B85" s="80"/>
      <c r="C85" s="80"/>
      <c r="D85" s="80"/>
      <c r="E85" s="80"/>
      <c r="F85" s="80"/>
      <c r="G85" s="27">
        <f t="shared" si="1"/>
        <v>0</v>
      </c>
      <c r="H85" s="139">
        <v>0</v>
      </c>
      <c r="I85" s="27"/>
      <c r="J85" s="139"/>
      <c r="K85" s="139"/>
      <c r="L85" s="27"/>
      <c r="M85" s="193"/>
      <c r="N85" s="193"/>
      <c r="O85" s="104"/>
      <c r="Q85" s="25" t="e">
        <f>+(G85-H85)/H85</f>
        <v>#DIV/0!</v>
      </c>
      <c r="R85" s="70" t="e">
        <f>+(G85-I85)/I85</f>
        <v>#DIV/0!</v>
      </c>
      <c r="S85" s="70" t="e">
        <f>+(L85-K85)/K85</f>
        <v>#DIV/0!</v>
      </c>
    </row>
    <row r="86" spans="1:19" s="2" customFormat="1" hidden="1" x14ac:dyDescent="0.2">
      <c r="A86" s="53" t="s">
        <v>43</v>
      </c>
      <c r="B86" s="80"/>
      <c r="C86" s="80"/>
      <c r="D86" s="80"/>
      <c r="E86" s="80"/>
      <c r="F86" s="80"/>
      <c r="G86" s="27">
        <f t="shared" si="1"/>
        <v>0</v>
      </c>
      <c r="H86" s="139">
        <v>0</v>
      </c>
      <c r="I86" s="27"/>
      <c r="J86" s="139"/>
      <c r="K86" s="139"/>
      <c r="L86" s="27"/>
      <c r="M86" s="193"/>
      <c r="N86" s="193"/>
      <c r="O86" s="104"/>
      <c r="Q86" s="25" t="e">
        <f>+(G86-H86)/H86</f>
        <v>#DIV/0!</v>
      </c>
      <c r="R86" s="70" t="e">
        <f>+(G86-I86)/I86</f>
        <v>#DIV/0!</v>
      </c>
      <c r="S86" s="70" t="e">
        <f>+(L86-K86)/K86</f>
        <v>#DIV/0!</v>
      </c>
    </row>
    <row r="87" spans="1:19" s="2" customFormat="1" x14ac:dyDescent="0.2">
      <c r="A87" s="53" t="s">
        <v>17</v>
      </c>
      <c r="B87" s="80"/>
      <c r="C87" s="80"/>
      <c r="D87" s="80" t="e">
        <f>M87-J87</f>
        <v>#REF!</v>
      </c>
      <c r="E87" s="80"/>
      <c r="F87" s="80"/>
      <c r="G87" s="27" t="e">
        <f t="shared" si="1"/>
        <v>#REF!</v>
      </c>
      <c r="H87" s="139">
        <v>588</v>
      </c>
      <c r="I87" s="27">
        <v>669</v>
      </c>
      <c r="J87" s="139" t="e">
        <f>+J218+J219+J220</f>
        <v>#REF!</v>
      </c>
      <c r="K87" s="139" t="e">
        <f>+K218+K219+K220</f>
        <v>#REF!</v>
      </c>
      <c r="L87" s="27">
        <v>1693</v>
      </c>
      <c r="M87" s="193" t="e">
        <v>#REF!</v>
      </c>
      <c r="N87" s="193"/>
      <c r="O87" s="104">
        <v>2402</v>
      </c>
      <c r="Q87" s="25" t="e">
        <f>+(G87-H87)/H87</f>
        <v>#REF!</v>
      </c>
      <c r="R87" s="70" t="e">
        <f>+(G87-I87)/I87</f>
        <v>#REF!</v>
      </c>
      <c r="S87" s="70" t="e">
        <f>+(L87-K87)/K87</f>
        <v>#REF!</v>
      </c>
    </row>
    <row r="88" spans="1:19" s="2" customFormat="1" x14ac:dyDescent="0.2">
      <c r="A88" s="53"/>
      <c r="B88" s="80"/>
      <c r="C88" s="80"/>
      <c r="D88" s="80"/>
      <c r="E88" s="80"/>
      <c r="F88" s="80"/>
      <c r="G88" s="27">
        <f t="shared" si="1"/>
        <v>0</v>
      </c>
      <c r="H88" s="139"/>
      <c r="I88" s="27"/>
      <c r="J88" s="139"/>
      <c r="K88" s="139"/>
      <c r="L88" s="27"/>
      <c r="M88" s="193"/>
      <c r="N88" s="193"/>
      <c r="O88" s="104"/>
      <c r="Q88" s="33"/>
      <c r="R88" s="98"/>
      <c r="S88" s="95"/>
    </row>
    <row r="89" spans="1:19" s="2" customFormat="1" hidden="1" x14ac:dyDescent="0.2">
      <c r="A89" s="53" t="s">
        <v>10</v>
      </c>
      <c r="B89" s="80"/>
      <c r="C89" s="80"/>
      <c r="D89" s="80"/>
      <c r="E89" s="80"/>
      <c r="F89" s="80"/>
      <c r="G89" s="135"/>
      <c r="H89" s="139"/>
      <c r="I89" s="27">
        <v>3346</v>
      </c>
      <c r="J89" s="139" t="e">
        <f>SUM(J83:J88)</f>
        <v>#REF!</v>
      </c>
      <c r="K89" s="139" t="e">
        <f>SUM(K83:K88)</f>
        <v>#REF!</v>
      </c>
      <c r="L89" s="27">
        <v>8128</v>
      </c>
      <c r="M89" s="193"/>
      <c r="N89" s="193"/>
      <c r="O89" s="104">
        <v>11832</v>
      </c>
      <c r="Q89" s="33" t="e">
        <f>(#REF!-#REF!)/#REF!</f>
        <v>#REF!</v>
      </c>
      <c r="R89" s="98" t="e">
        <f>(#REF!-#REF!)/#REF!</f>
        <v>#REF!</v>
      </c>
      <c r="S89" s="98" t="e">
        <f>(#REF!-#REF!)/#REF!</f>
        <v>#REF!</v>
      </c>
    </row>
    <row r="90" spans="1:19" s="2" customFormat="1" hidden="1" x14ac:dyDescent="0.2">
      <c r="A90" s="53" t="s">
        <v>11</v>
      </c>
      <c r="B90" s="80"/>
      <c r="C90" s="80"/>
      <c r="D90" s="80"/>
      <c r="E90" s="80"/>
      <c r="F90" s="80"/>
      <c r="G90" s="135"/>
      <c r="H90" s="139"/>
      <c r="I90" s="27"/>
      <c r="J90" s="139"/>
      <c r="K90" s="139"/>
      <c r="L90" s="27"/>
      <c r="M90" s="193"/>
      <c r="N90" s="193"/>
      <c r="O90" s="104"/>
      <c r="Q90" s="33" t="e">
        <f>(#REF!-#REF!)/#REF!</f>
        <v>#REF!</v>
      </c>
      <c r="R90" s="98" t="e">
        <f>(#REF!-#REF!)/#REF!</f>
        <v>#REF!</v>
      </c>
      <c r="S90" s="98" t="e">
        <f>(#REF!-#REF!)/#REF!</f>
        <v>#REF!</v>
      </c>
    </row>
    <row r="91" spans="1:19" s="2" customFormat="1" x14ac:dyDescent="0.2">
      <c r="A91" s="53" t="s">
        <v>12</v>
      </c>
      <c r="B91" s="80"/>
      <c r="C91" s="80"/>
      <c r="D91" s="80" t="e">
        <f>D83+D84+D87</f>
        <v>#REF!</v>
      </c>
      <c r="E91" s="80"/>
      <c r="F91" s="80"/>
      <c r="G91" s="139" t="e">
        <f>+G87+G84+G83</f>
        <v>#REF!</v>
      </c>
      <c r="H91" s="139">
        <v>4671</v>
      </c>
      <c r="I91" s="27">
        <v>3346</v>
      </c>
      <c r="J91" s="139" t="e">
        <f>+J89+J90</f>
        <v>#REF!</v>
      </c>
      <c r="K91" s="139" t="e">
        <f>+K89+K90</f>
        <v>#REF!</v>
      </c>
      <c r="L91" s="27">
        <v>8128</v>
      </c>
      <c r="M91" s="193" t="e">
        <f>SUM(M83:M87)</f>
        <v>#REF!</v>
      </c>
      <c r="N91" s="193"/>
      <c r="O91" s="104">
        <v>11832</v>
      </c>
      <c r="Q91" s="25" t="e">
        <f>+(G91-H91)/H91</f>
        <v>#REF!</v>
      </c>
      <c r="R91" s="70" t="e">
        <f>+(G91-I91)/I91</f>
        <v>#REF!</v>
      </c>
      <c r="S91" s="70" t="e">
        <f>+(L91-K91)/K91</f>
        <v>#REF!</v>
      </c>
    </row>
    <row r="92" spans="1:19" s="2" customFormat="1" hidden="1" x14ac:dyDescent="0.2">
      <c r="A92" s="53" t="s">
        <v>13</v>
      </c>
      <c r="B92" s="80"/>
      <c r="C92" s="80"/>
      <c r="D92" s="80"/>
      <c r="E92" s="80"/>
      <c r="F92" s="80"/>
      <c r="G92" s="135"/>
      <c r="H92" s="139"/>
      <c r="I92" s="27"/>
      <c r="J92" s="139"/>
      <c r="K92" s="139"/>
      <c r="L92" s="27"/>
      <c r="M92" s="193"/>
      <c r="N92" s="193"/>
      <c r="O92" s="104"/>
      <c r="Q92" s="33" t="e">
        <f>(#REF!-#REF!)/#REF!</f>
        <v>#REF!</v>
      </c>
      <c r="R92" s="98" t="e">
        <f>(#REF!-#REF!)/#REF!</f>
        <v>#REF!</v>
      </c>
      <c r="S92" s="95"/>
    </row>
    <row r="93" spans="1:19" s="2" customFormat="1" x14ac:dyDescent="0.2">
      <c r="A93" s="53"/>
      <c r="B93" s="80"/>
      <c r="C93" s="80"/>
      <c r="D93" s="80"/>
      <c r="E93" s="80"/>
      <c r="F93" s="80"/>
      <c r="G93" s="135"/>
      <c r="H93" s="139"/>
      <c r="I93" s="27"/>
      <c r="J93" s="139"/>
      <c r="K93" s="139"/>
      <c r="L93" s="27"/>
      <c r="M93" s="193"/>
      <c r="N93" s="193"/>
      <c r="O93" s="104"/>
      <c r="Q93" s="33"/>
      <c r="R93" s="98"/>
      <c r="S93" s="95"/>
    </row>
    <row r="94" spans="1:19" s="2" customFormat="1" x14ac:dyDescent="0.2">
      <c r="A94" s="55" t="s">
        <v>73</v>
      </c>
      <c r="B94" s="79"/>
      <c r="C94" s="79"/>
      <c r="D94" s="79"/>
      <c r="E94" s="79"/>
      <c r="F94" s="79"/>
      <c r="G94" s="135"/>
      <c r="H94" s="139"/>
      <c r="I94" s="27"/>
      <c r="J94" s="139"/>
      <c r="K94" s="139"/>
      <c r="L94" s="27"/>
      <c r="M94" s="193"/>
      <c r="N94" s="193"/>
      <c r="O94" s="104"/>
      <c r="Q94" s="33"/>
      <c r="R94" s="98"/>
      <c r="S94" s="95"/>
    </row>
    <row r="95" spans="1:19" s="2" customFormat="1" hidden="1" x14ac:dyDescent="0.2">
      <c r="A95" s="53"/>
      <c r="B95" s="80"/>
      <c r="C95" s="80"/>
      <c r="D95" s="80"/>
      <c r="E95" s="80"/>
      <c r="F95" s="80"/>
      <c r="G95" s="135"/>
      <c r="H95" s="139"/>
      <c r="I95" s="27"/>
      <c r="J95" s="139"/>
      <c r="K95" s="139"/>
      <c r="L95" s="27"/>
      <c r="M95" s="193"/>
      <c r="N95" s="193"/>
      <c r="O95" s="104"/>
      <c r="Q95" s="33" t="e">
        <f>(#REF!-#REF!)/#REF!</f>
        <v>#REF!</v>
      </c>
      <c r="R95" s="98" t="e">
        <f>(#REF!-#REF!)/#REF!</f>
        <v>#REF!</v>
      </c>
      <c r="S95" s="95"/>
    </row>
    <row r="96" spans="1:19" s="2" customFormat="1" hidden="1" x14ac:dyDescent="0.2">
      <c r="A96" s="53"/>
      <c r="B96" s="80"/>
      <c r="C96" s="80"/>
      <c r="D96" s="80"/>
      <c r="E96" s="80"/>
      <c r="F96" s="80"/>
      <c r="G96" s="136"/>
      <c r="H96" s="140"/>
      <c r="I96" s="37"/>
      <c r="J96" s="140"/>
      <c r="K96" s="140"/>
      <c r="L96" s="37"/>
      <c r="M96" s="71"/>
      <c r="N96" s="71"/>
      <c r="O96" s="128"/>
      <c r="Q96" s="33" t="e">
        <f>(#REF!-#REF!)/#REF!</f>
        <v>#REF!</v>
      </c>
      <c r="R96" s="98" t="e">
        <f>(#REF!-#REF!)/#REF!</f>
        <v>#REF!</v>
      </c>
      <c r="S96" s="95"/>
    </row>
    <row r="97" spans="1:19" s="2" customFormat="1" x14ac:dyDescent="0.2">
      <c r="A97" s="53" t="s">
        <v>8</v>
      </c>
      <c r="B97" s="80"/>
      <c r="C97" s="80"/>
      <c r="D97" s="80" t="e">
        <f>M97-J97</f>
        <v>#REF!</v>
      </c>
      <c r="E97" s="80"/>
      <c r="F97" s="80"/>
      <c r="G97" s="27">
        <f>+J97-K97</f>
        <v>1933</v>
      </c>
      <c r="H97" s="139">
        <v>1440</v>
      </c>
      <c r="I97" s="27">
        <v>1354</v>
      </c>
      <c r="J97" s="139">
        <f>+J230</f>
        <v>4576</v>
      </c>
      <c r="K97" s="139">
        <f>+K230-0.07</f>
        <v>2643</v>
      </c>
      <c r="L97" s="27">
        <v>2530</v>
      </c>
      <c r="M97" s="193" t="e">
        <v>#REF!</v>
      </c>
      <c r="N97" s="193"/>
      <c r="O97" s="104">
        <v>3183</v>
      </c>
      <c r="Q97" s="25">
        <f>+(G97-H97)/H97</f>
        <v>0.34</v>
      </c>
      <c r="R97" s="70">
        <f>+(G97-I97)/I97</f>
        <v>0.43</v>
      </c>
      <c r="S97" s="70">
        <f>+(L97-K97)/K97</f>
        <v>-0.04</v>
      </c>
    </row>
    <row r="98" spans="1:19" s="2" customFormat="1" x14ac:dyDescent="0.2">
      <c r="A98" s="53" t="s">
        <v>9</v>
      </c>
      <c r="B98" s="80"/>
      <c r="C98" s="80"/>
      <c r="D98" s="80" t="e">
        <f>M98-J98</f>
        <v>#REF!</v>
      </c>
      <c r="E98" s="80"/>
      <c r="F98" s="80"/>
      <c r="G98" s="27">
        <f>+J98-K98</f>
        <v>28</v>
      </c>
      <c r="H98" s="139">
        <v>-63</v>
      </c>
      <c r="I98" s="27">
        <v>10</v>
      </c>
      <c r="J98" s="139">
        <f>+J231</f>
        <v>-22</v>
      </c>
      <c r="K98" s="139">
        <f>+K231</f>
        <v>-50</v>
      </c>
      <c r="L98" s="27">
        <v>-286</v>
      </c>
      <c r="M98" s="193" t="e">
        <v>#REF!</v>
      </c>
      <c r="N98" s="193"/>
      <c r="O98" s="104">
        <v>-258</v>
      </c>
      <c r="Q98" s="25">
        <f>+(G98-H98)/H98</f>
        <v>-1.44</v>
      </c>
      <c r="R98" s="70">
        <f>+(G98-I98)/I98</f>
        <v>1.8</v>
      </c>
      <c r="S98" s="70">
        <f>+(L98-K98)/K98</f>
        <v>4.72</v>
      </c>
    </row>
    <row r="99" spans="1:19" s="2" customFormat="1" hidden="1" x14ac:dyDescent="0.2">
      <c r="A99" s="53" t="s">
        <v>42</v>
      </c>
      <c r="B99" s="80"/>
      <c r="C99" s="80"/>
      <c r="D99" s="80"/>
      <c r="E99" s="80"/>
      <c r="F99" s="80"/>
      <c r="G99" s="135"/>
      <c r="H99" s="139"/>
      <c r="I99" s="27"/>
      <c r="J99" s="139"/>
      <c r="K99" s="139"/>
      <c r="L99" s="27"/>
      <c r="M99" s="193"/>
      <c r="N99" s="193"/>
      <c r="O99" s="104"/>
      <c r="Q99" s="25" t="e">
        <f>+(G99-H99)/H99</f>
        <v>#DIV/0!</v>
      </c>
      <c r="R99" s="70" t="e">
        <f>+(G99-I99)/I99</f>
        <v>#DIV/0!</v>
      </c>
      <c r="S99" s="70" t="e">
        <f>+(L99-K99)/K99</f>
        <v>#DIV/0!</v>
      </c>
    </row>
    <row r="100" spans="1:19" s="2" customFormat="1" hidden="1" x14ac:dyDescent="0.2">
      <c r="A100" s="53" t="s">
        <v>43</v>
      </c>
      <c r="B100" s="80"/>
      <c r="C100" s="80"/>
      <c r="D100" s="80"/>
      <c r="E100" s="80"/>
      <c r="F100" s="80"/>
      <c r="G100" s="135"/>
      <c r="H100" s="139"/>
      <c r="I100" s="27"/>
      <c r="J100" s="139"/>
      <c r="K100" s="139"/>
      <c r="L100" s="27"/>
      <c r="M100" s="193"/>
      <c r="N100" s="193"/>
      <c r="O100" s="104"/>
      <c r="Q100" s="25" t="e">
        <f>+(G100-H100)/H100</f>
        <v>#DIV/0!</v>
      </c>
      <c r="R100" s="70" t="e">
        <f>+(G100-I100)/I100</f>
        <v>#DIV/0!</v>
      </c>
      <c r="S100" s="70" t="e">
        <f>+(L100-K100)/K100</f>
        <v>#DIV/0!</v>
      </c>
    </row>
    <row r="101" spans="1:19" s="2" customFormat="1" x14ac:dyDescent="0.2">
      <c r="A101" s="53" t="s">
        <v>17</v>
      </c>
      <c r="B101" s="80"/>
      <c r="C101" s="80"/>
      <c r="D101" s="80" t="e">
        <f>M101-J101</f>
        <v>#REF!</v>
      </c>
      <c r="E101" s="80"/>
      <c r="F101" s="80"/>
      <c r="G101" s="27" t="e">
        <f>+J101-K101</f>
        <v>#REF!</v>
      </c>
      <c r="H101" s="139">
        <v>154</v>
      </c>
      <c r="I101" s="27">
        <v>-174</v>
      </c>
      <c r="J101" s="139" t="e">
        <f>+J232+J233+J234</f>
        <v>#REF!</v>
      </c>
      <c r="K101" s="139" t="e">
        <f>+K232+K233+K234</f>
        <v>#REF!</v>
      </c>
      <c r="L101" s="27">
        <v>-374</v>
      </c>
      <c r="M101" s="193" t="e">
        <v>#REF!</v>
      </c>
      <c r="N101" s="193"/>
      <c r="O101" s="104">
        <v>-248</v>
      </c>
      <c r="Q101" s="25" t="e">
        <f>+(G101-H101)/H101</f>
        <v>#REF!</v>
      </c>
      <c r="R101" s="70" t="e">
        <f>+(G101-I101)/I101</f>
        <v>#REF!</v>
      </c>
      <c r="S101" s="70" t="e">
        <f>+(L101-K101)/K101</f>
        <v>#REF!</v>
      </c>
    </row>
    <row r="102" spans="1:19" s="2" customFormat="1" x14ac:dyDescent="0.2">
      <c r="A102" s="53"/>
      <c r="B102" s="80"/>
      <c r="C102" s="80"/>
      <c r="D102" s="80"/>
      <c r="E102" s="80"/>
      <c r="F102" s="80"/>
      <c r="G102" s="135"/>
      <c r="H102" s="139"/>
      <c r="I102" s="27"/>
      <c r="J102" s="139"/>
      <c r="K102" s="139"/>
      <c r="L102" s="27"/>
      <c r="M102" s="193"/>
      <c r="N102" s="193"/>
      <c r="O102" s="104"/>
      <c r="Q102" s="33"/>
      <c r="R102" s="98"/>
      <c r="S102" s="95"/>
    </row>
    <row r="103" spans="1:19" s="2" customFormat="1" x14ac:dyDescent="0.2">
      <c r="A103" s="53" t="s">
        <v>10</v>
      </c>
      <c r="B103" s="80"/>
      <c r="C103" s="80"/>
      <c r="D103" s="80" t="e">
        <f>D97+D98+D101</f>
        <v>#REF!</v>
      </c>
      <c r="E103" s="80"/>
      <c r="F103" s="80"/>
      <c r="G103" s="27" t="e">
        <f>+G97+G98+G101</f>
        <v>#REF!</v>
      </c>
      <c r="H103" s="139">
        <v>1531</v>
      </c>
      <c r="I103" s="27">
        <v>1190</v>
      </c>
      <c r="J103" s="139" t="e">
        <f>SUM(J97:J102)</f>
        <v>#REF!</v>
      </c>
      <c r="K103" s="139" t="e">
        <f>SUM(K97:K102)</f>
        <v>#REF!</v>
      </c>
      <c r="L103" s="27">
        <v>1870</v>
      </c>
      <c r="M103" s="193" t="e">
        <f>SUM(M97:M101)</f>
        <v>#REF!</v>
      </c>
      <c r="N103" s="193"/>
      <c r="O103" s="104">
        <v>2677</v>
      </c>
      <c r="Q103" s="25" t="e">
        <f>+(G103-H103)/H103</f>
        <v>#REF!</v>
      </c>
      <c r="R103" s="70" t="e">
        <f>+(G103-I103)/I103</f>
        <v>#REF!</v>
      </c>
      <c r="S103" s="70" t="e">
        <f>+(L103-K103)/K103</f>
        <v>#REF!</v>
      </c>
    </row>
    <row r="104" spans="1:19" s="2" customFormat="1" x14ac:dyDescent="0.2">
      <c r="A104" s="53" t="s">
        <v>56</v>
      </c>
      <c r="B104" s="80"/>
      <c r="C104" s="80"/>
      <c r="D104" s="80" t="e">
        <f>M104-J104</f>
        <v>#REF!</v>
      </c>
      <c r="E104" s="80"/>
      <c r="F104" s="80"/>
      <c r="G104" s="27">
        <f>+J104-K104</f>
        <v>3</v>
      </c>
      <c r="H104" s="139">
        <v>6</v>
      </c>
      <c r="I104" s="27">
        <v>6</v>
      </c>
      <c r="J104" s="139">
        <f>+J33</f>
        <v>12</v>
      </c>
      <c r="K104" s="139">
        <f>+K33</f>
        <v>9</v>
      </c>
      <c r="L104" s="27">
        <v>19</v>
      </c>
      <c r="M104" s="193" t="e">
        <v>#REF!</v>
      </c>
      <c r="N104" s="193"/>
      <c r="O104" s="104">
        <v>26</v>
      </c>
      <c r="Q104" s="25">
        <f>+(G104-H104)/H104</f>
        <v>-0.5</v>
      </c>
      <c r="R104" s="70">
        <f>+(G104-I104)/I104</f>
        <v>-0.5</v>
      </c>
      <c r="S104" s="70">
        <f>+(L104-K104)/K104</f>
        <v>1.1100000000000001</v>
      </c>
    </row>
    <row r="105" spans="1:19" s="118" customFormat="1" x14ac:dyDescent="0.2">
      <c r="A105" s="116" t="s">
        <v>112</v>
      </c>
      <c r="B105" s="148"/>
      <c r="C105" s="148"/>
      <c r="D105" s="80" t="e">
        <f>M105-J105</f>
        <v>#REF!</v>
      </c>
      <c r="E105" s="148"/>
      <c r="F105" s="148"/>
      <c r="G105" s="27">
        <f>+J105-K105</f>
        <v>520</v>
      </c>
      <c r="H105" s="141">
        <v>333</v>
      </c>
      <c r="I105" s="117">
        <v>467</v>
      </c>
      <c r="J105" s="141">
        <f>+J238</f>
        <v>1192</v>
      </c>
      <c r="K105" s="141">
        <f>+K238+0.4</f>
        <v>672</v>
      </c>
      <c r="L105" s="117">
        <v>1096</v>
      </c>
      <c r="M105" s="194" t="e">
        <v>#REF!</v>
      </c>
      <c r="N105" s="194"/>
      <c r="O105" s="129">
        <v>1195</v>
      </c>
      <c r="Q105" s="119">
        <f>+(G105-H105)/H105</f>
        <v>0.56000000000000005</v>
      </c>
      <c r="R105" s="120">
        <f>+(G105-I105)/I105</f>
        <v>0.11</v>
      </c>
      <c r="S105" s="120">
        <f>+(L105-K105)/K105</f>
        <v>0.63</v>
      </c>
    </row>
    <row r="106" spans="1:19" s="2" customFormat="1" x14ac:dyDescent="0.2">
      <c r="A106" s="2" t="s">
        <v>113</v>
      </c>
      <c r="D106" s="80">
        <f>M106-J106</f>
        <v>0</v>
      </c>
      <c r="E106" s="81"/>
      <c r="F106" s="81"/>
      <c r="G106" s="40"/>
      <c r="I106" s="80"/>
      <c r="L106" s="80"/>
      <c r="M106" s="51"/>
      <c r="N106" s="51"/>
      <c r="O106" s="41"/>
    </row>
    <row r="107" spans="1:19" s="2" customFormat="1" x14ac:dyDescent="0.2">
      <c r="A107" s="53" t="s">
        <v>82</v>
      </c>
      <c r="B107" s="80"/>
      <c r="C107" s="80"/>
      <c r="D107" s="80" t="e">
        <f>M107-J107</f>
        <v>#REF!</v>
      </c>
      <c r="E107" s="80"/>
      <c r="F107" s="80"/>
      <c r="G107" s="27">
        <f>+J107-K107</f>
        <v>132</v>
      </c>
      <c r="H107" s="139">
        <v>0</v>
      </c>
      <c r="I107" s="37">
        <v>146</v>
      </c>
      <c r="J107" s="139">
        <f>-J42</f>
        <v>132</v>
      </c>
      <c r="K107" s="139">
        <f>+K42</f>
        <v>0</v>
      </c>
      <c r="L107" s="27">
        <v>146</v>
      </c>
      <c r="M107" s="193" t="e">
        <v>#REF!</v>
      </c>
      <c r="N107" s="193"/>
      <c r="O107" s="104">
        <v>146</v>
      </c>
      <c r="Q107" s="25"/>
      <c r="R107" s="70"/>
      <c r="S107" s="70" t="e">
        <f>+(L107-K107)/K107</f>
        <v>#DIV/0!</v>
      </c>
    </row>
    <row r="108" spans="1:19" s="2" customFormat="1" x14ac:dyDescent="0.2">
      <c r="A108" s="53" t="s">
        <v>93</v>
      </c>
      <c r="B108" s="80"/>
      <c r="C108" s="80"/>
      <c r="D108" s="80" t="e">
        <f>D103-D104-D105-D107</f>
        <v>#REF!</v>
      </c>
      <c r="E108" s="80"/>
      <c r="F108" s="80"/>
      <c r="G108" s="139" t="e">
        <f>+G103-G104-G105-G107</f>
        <v>#REF!</v>
      </c>
      <c r="H108" s="139">
        <v>1192</v>
      </c>
      <c r="I108" s="27">
        <v>571</v>
      </c>
      <c r="J108" s="139" t="e">
        <f>+J103-J104-J105-J107</f>
        <v>#REF!</v>
      </c>
      <c r="K108" s="139" t="e">
        <f>+K103-K104-K105-K107-1</f>
        <v>#REF!</v>
      </c>
      <c r="L108" s="27">
        <v>609</v>
      </c>
      <c r="M108" s="193" t="e">
        <f>M103-M104-M105-M107</f>
        <v>#REF!</v>
      </c>
      <c r="N108" s="193"/>
      <c r="O108" s="104">
        <v>1310</v>
      </c>
      <c r="Q108" s="25" t="e">
        <f>+(G108-H108)/H108</f>
        <v>#REF!</v>
      </c>
      <c r="R108" s="70" t="e">
        <f>+(G108-I108)/I108</f>
        <v>#REF!</v>
      </c>
      <c r="S108" s="70" t="e">
        <f>+(L108-K108)/K108</f>
        <v>#REF!</v>
      </c>
    </row>
    <row r="109" spans="1:19" s="2" customFormat="1" x14ac:dyDescent="0.2">
      <c r="A109" s="53"/>
      <c r="B109" s="80"/>
      <c r="C109" s="80"/>
      <c r="D109" s="80"/>
      <c r="E109" s="80"/>
      <c r="F109" s="80"/>
      <c r="G109" s="135"/>
      <c r="H109" s="139"/>
      <c r="I109" s="27"/>
      <c r="J109" s="139"/>
      <c r="K109" s="139"/>
      <c r="L109" s="27"/>
      <c r="M109" s="193"/>
      <c r="N109" s="193"/>
      <c r="O109" s="104"/>
      <c r="Q109" s="53"/>
      <c r="R109" s="95"/>
      <c r="S109" s="95"/>
    </row>
    <row r="110" spans="1:19" s="2" customFormat="1" x14ac:dyDescent="0.2">
      <c r="A110" s="55" t="s">
        <v>67</v>
      </c>
      <c r="B110" s="79"/>
      <c r="C110" s="79"/>
      <c r="D110" s="79"/>
      <c r="E110" s="79"/>
      <c r="F110" s="79"/>
      <c r="G110" s="135"/>
      <c r="H110" s="139"/>
      <c r="I110" s="27"/>
      <c r="J110" s="139"/>
      <c r="K110" s="139"/>
      <c r="L110" s="27"/>
      <c r="M110" s="193"/>
      <c r="N110" s="193"/>
      <c r="O110" s="104"/>
      <c r="Q110" s="53"/>
      <c r="R110" s="95"/>
      <c r="S110" s="95"/>
    </row>
    <row r="111" spans="1:19" s="2" customFormat="1" hidden="1" x14ac:dyDescent="0.2">
      <c r="A111" s="53"/>
      <c r="B111" s="80"/>
      <c r="C111" s="80"/>
      <c r="D111" s="80"/>
      <c r="E111" s="80"/>
      <c r="F111" s="80"/>
      <c r="G111" s="135"/>
      <c r="H111" s="139"/>
      <c r="I111" s="27"/>
      <c r="J111" s="139"/>
      <c r="K111" s="139"/>
      <c r="L111" s="27"/>
      <c r="M111" s="193"/>
      <c r="N111" s="193"/>
      <c r="O111" s="104"/>
      <c r="Q111" s="53"/>
      <c r="R111" s="95"/>
      <c r="S111" s="95"/>
    </row>
    <row r="112" spans="1:19" s="2" customFormat="1" hidden="1" x14ac:dyDescent="0.2">
      <c r="A112" s="53"/>
      <c r="B112" s="80"/>
      <c r="C112" s="80"/>
      <c r="D112" s="80"/>
      <c r="E112" s="80"/>
      <c r="F112" s="80"/>
      <c r="G112" s="135"/>
      <c r="H112" s="139"/>
      <c r="I112" s="27"/>
      <c r="J112" s="139"/>
      <c r="K112" s="139"/>
      <c r="L112" s="27"/>
      <c r="M112" s="193"/>
      <c r="N112" s="193"/>
      <c r="O112" s="104"/>
      <c r="Q112" s="53"/>
      <c r="R112" s="95"/>
      <c r="S112" s="95"/>
    </row>
    <row r="113" spans="1:19" s="2" customFormat="1" x14ac:dyDescent="0.2">
      <c r="A113" s="53" t="s">
        <v>8</v>
      </c>
      <c r="B113" s="80"/>
      <c r="C113" s="80"/>
      <c r="D113" s="205" t="e">
        <f>M113</f>
        <v>#REF!</v>
      </c>
      <c r="E113" s="80"/>
      <c r="F113" s="80"/>
      <c r="G113" s="27">
        <f>+J113</f>
        <v>6816</v>
      </c>
      <c r="H113" s="139">
        <v>5025</v>
      </c>
      <c r="I113" s="27">
        <v>2779</v>
      </c>
      <c r="J113" s="139">
        <f>+J246</f>
        <v>6816</v>
      </c>
      <c r="K113" s="139">
        <f>+K246</f>
        <v>5025</v>
      </c>
      <c r="L113" s="27">
        <v>2779</v>
      </c>
      <c r="M113" s="204" t="e">
        <v>#REF!</v>
      </c>
      <c r="N113" s="193"/>
      <c r="O113" s="104">
        <v>2690</v>
      </c>
      <c r="Q113" s="25">
        <f t="shared" ref="Q113:Q119" si="2">+(G113-H113)/H113</f>
        <v>0.36</v>
      </c>
      <c r="R113" s="70">
        <f t="shared" ref="R113:R119" si="3">+(G113-I113)/I113</f>
        <v>1.45</v>
      </c>
      <c r="S113" s="70">
        <f t="shared" ref="S113:S119" si="4">+(L113-K113)/K113</f>
        <v>-0.45</v>
      </c>
    </row>
    <row r="114" spans="1:19" s="2" customFormat="1" x14ac:dyDescent="0.2">
      <c r="A114" s="53" t="s">
        <v>9</v>
      </c>
      <c r="B114" s="80"/>
      <c r="C114" s="80"/>
      <c r="D114" s="205" t="e">
        <f>M114</f>
        <v>#REF!</v>
      </c>
      <c r="E114" s="80"/>
      <c r="F114" s="80"/>
      <c r="G114" s="27">
        <f>+J114</f>
        <v>1557</v>
      </c>
      <c r="H114" s="139">
        <v>1378</v>
      </c>
      <c r="I114" s="27">
        <v>1700</v>
      </c>
      <c r="J114" s="139">
        <f>+J247</f>
        <v>1557</v>
      </c>
      <c r="K114" s="139">
        <f>+K247</f>
        <v>1378</v>
      </c>
      <c r="L114" s="27">
        <v>1700</v>
      </c>
      <c r="M114" s="204" t="e">
        <v>#REF!</v>
      </c>
      <c r="N114" s="193"/>
      <c r="O114" s="104">
        <v>777</v>
      </c>
      <c r="Q114" s="25">
        <f t="shared" si="2"/>
        <v>0.13</v>
      </c>
      <c r="R114" s="70">
        <f t="shared" si="3"/>
        <v>-0.08</v>
      </c>
      <c r="S114" s="70">
        <f t="shared" si="4"/>
        <v>0.23</v>
      </c>
    </row>
    <row r="115" spans="1:19" s="2" customFormat="1" hidden="1" x14ac:dyDescent="0.2">
      <c r="A115" s="53" t="s">
        <v>42</v>
      </c>
      <c r="B115" s="80"/>
      <c r="C115" s="80"/>
      <c r="D115" s="205"/>
      <c r="E115" s="80"/>
      <c r="F115" s="80"/>
      <c r="G115" s="27"/>
      <c r="H115" s="139">
        <v>0</v>
      </c>
      <c r="I115" s="27"/>
      <c r="J115" s="139"/>
      <c r="K115" s="139"/>
      <c r="L115" s="27"/>
      <c r="M115" s="204"/>
      <c r="N115" s="193"/>
      <c r="O115" s="104"/>
      <c r="Q115" s="25" t="e">
        <f t="shared" si="2"/>
        <v>#DIV/0!</v>
      </c>
      <c r="R115" s="70" t="e">
        <f t="shared" si="3"/>
        <v>#DIV/0!</v>
      </c>
      <c r="S115" s="70" t="e">
        <f t="shared" si="4"/>
        <v>#DIV/0!</v>
      </c>
    </row>
    <row r="116" spans="1:19" s="2" customFormat="1" hidden="1" x14ac:dyDescent="0.2">
      <c r="A116" s="53" t="s">
        <v>43</v>
      </c>
      <c r="B116" s="80"/>
      <c r="C116" s="80"/>
      <c r="D116" s="205"/>
      <c r="E116" s="80"/>
      <c r="F116" s="80"/>
      <c r="G116" s="27"/>
      <c r="H116" s="139">
        <v>0</v>
      </c>
      <c r="I116" s="27"/>
      <c r="J116" s="139"/>
      <c r="K116" s="139"/>
      <c r="L116" s="27"/>
      <c r="M116" s="204"/>
      <c r="N116" s="193"/>
      <c r="O116" s="104"/>
      <c r="Q116" s="25" t="e">
        <f t="shared" si="2"/>
        <v>#DIV/0!</v>
      </c>
      <c r="R116" s="70" t="e">
        <f t="shared" si="3"/>
        <v>#DIV/0!</v>
      </c>
      <c r="S116" s="70" t="e">
        <f t="shared" si="4"/>
        <v>#DIV/0!</v>
      </c>
    </row>
    <row r="117" spans="1:19" s="2" customFormat="1" x14ac:dyDescent="0.2">
      <c r="A117" s="53" t="s">
        <v>17</v>
      </c>
      <c r="B117" s="80"/>
      <c r="C117" s="80"/>
      <c r="D117" s="205" t="e">
        <f>M117</f>
        <v>#REF!</v>
      </c>
      <c r="E117" s="80"/>
      <c r="F117" s="80"/>
      <c r="G117" s="27">
        <f>+J117</f>
        <v>967</v>
      </c>
      <c r="H117" s="139">
        <v>1046</v>
      </c>
      <c r="I117" s="27">
        <v>862</v>
      </c>
      <c r="J117" s="139">
        <f>+J248+J249+J250</f>
        <v>967</v>
      </c>
      <c r="K117" s="139">
        <f>+K250</f>
        <v>1046</v>
      </c>
      <c r="L117" s="27">
        <v>862</v>
      </c>
      <c r="M117" s="204" t="e">
        <v>#REF!</v>
      </c>
      <c r="N117" s="193"/>
      <c r="O117" s="104">
        <v>867</v>
      </c>
      <c r="Q117" s="25">
        <f t="shared" si="2"/>
        <v>-0.08</v>
      </c>
      <c r="R117" s="70">
        <f t="shared" si="3"/>
        <v>0.12</v>
      </c>
      <c r="S117" s="70">
        <f t="shared" si="4"/>
        <v>-0.18</v>
      </c>
    </row>
    <row r="118" spans="1:19" s="2" customFormat="1" x14ac:dyDescent="0.2">
      <c r="A118" s="53" t="s">
        <v>68</v>
      </c>
      <c r="B118" s="80"/>
      <c r="C118" s="80"/>
      <c r="D118" s="205" t="e">
        <f>M118</f>
        <v>#REF!</v>
      </c>
      <c r="E118" s="80"/>
      <c r="F118" s="80"/>
      <c r="G118" s="27">
        <f>+J118</f>
        <v>1401</v>
      </c>
      <c r="H118" s="139">
        <v>360</v>
      </c>
      <c r="I118" s="27">
        <v>1672</v>
      </c>
      <c r="J118" s="139">
        <f>+J251</f>
        <v>1401</v>
      </c>
      <c r="K118" s="139">
        <f>+K251</f>
        <v>360</v>
      </c>
      <c r="L118" s="27">
        <v>1672</v>
      </c>
      <c r="M118" s="204" t="e">
        <v>#REF!</v>
      </c>
      <c r="N118" s="193"/>
      <c r="O118" s="104">
        <v>1527</v>
      </c>
      <c r="Q118" s="25">
        <f t="shared" si="2"/>
        <v>2.89</v>
      </c>
      <c r="R118" s="70">
        <f t="shared" si="3"/>
        <v>-0.16</v>
      </c>
      <c r="S118" s="70">
        <f t="shared" si="4"/>
        <v>3.64</v>
      </c>
    </row>
    <row r="119" spans="1:19" s="2" customFormat="1" x14ac:dyDescent="0.2">
      <c r="A119" s="53" t="s">
        <v>46</v>
      </c>
      <c r="B119" s="80"/>
      <c r="C119" s="80"/>
      <c r="D119" s="205" t="e">
        <f>D113+D114+D117+D118</f>
        <v>#REF!</v>
      </c>
      <c r="E119" s="80"/>
      <c r="F119" s="80"/>
      <c r="G119" s="27">
        <f>+G118+G117+G114+G113</f>
        <v>10741</v>
      </c>
      <c r="H119" s="139">
        <v>7809</v>
      </c>
      <c r="I119" s="27">
        <v>7013</v>
      </c>
      <c r="J119" s="139">
        <f>SUM(J113:J118)</f>
        <v>10741</v>
      </c>
      <c r="K119" s="139">
        <f>SUM(K113:K118)</f>
        <v>7809</v>
      </c>
      <c r="L119" s="27">
        <v>7013</v>
      </c>
      <c r="M119" s="193" t="e">
        <f>SUM(M113:M118)</f>
        <v>#REF!</v>
      </c>
      <c r="N119" s="193"/>
      <c r="O119" s="104">
        <v>5861</v>
      </c>
      <c r="Q119" s="25">
        <f t="shared" si="2"/>
        <v>0.38</v>
      </c>
      <c r="R119" s="70">
        <f t="shared" si="3"/>
        <v>0.53</v>
      </c>
      <c r="S119" s="70">
        <f t="shared" si="4"/>
        <v>-0.1</v>
      </c>
    </row>
    <row r="120" spans="1:19" s="2" customFormat="1" ht="13.5" thickBot="1" x14ac:dyDescent="0.25">
      <c r="A120" s="57"/>
      <c r="B120" s="142"/>
      <c r="C120" s="142"/>
      <c r="D120" s="142"/>
      <c r="E120" s="142"/>
      <c r="F120" s="142"/>
      <c r="G120" s="137"/>
      <c r="H120" s="142"/>
      <c r="I120" s="58"/>
      <c r="J120" s="142"/>
      <c r="K120" s="142"/>
      <c r="L120" s="58"/>
      <c r="M120" s="195"/>
      <c r="N120" s="195"/>
      <c r="O120" s="130"/>
      <c r="Q120" s="57"/>
      <c r="R120" s="97"/>
      <c r="S120" s="97"/>
    </row>
    <row r="121" spans="1:19" s="2" customFormat="1" x14ac:dyDescent="0.2">
      <c r="A121" s="51"/>
      <c r="B121" s="51"/>
      <c r="C121" s="51"/>
      <c r="D121" s="51"/>
      <c r="E121" s="51"/>
      <c r="F121" s="51"/>
      <c r="G121" s="51"/>
      <c r="H121" s="59"/>
      <c r="I121" s="59">
        <v>717</v>
      </c>
      <c r="J121" s="51"/>
      <c r="K121" s="59">
        <f>+K40</f>
        <v>2220</v>
      </c>
      <c r="L121" s="59">
        <v>37</v>
      </c>
      <c r="M121" s="59"/>
      <c r="N121" s="59"/>
      <c r="O121" s="59"/>
    </row>
    <row r="122" spans="1:19" s="2" customFormat="1" x14ac:dyDescent="0.2">
      <c r="A122" s="51" t="s">
        <v>47</v>
      </c>
      <c r="B122" s="51"/>
      <c r="C122" s="51"/>
      <c r="D122" s="51"/>
      <c r="E122" s="51"/>
      <c r="F122" s="51"/>
      <c r="G122" s="131"/>
      <c r="H122" s="60"/>
      <c r="I122" s="60">
        <v>146.64424</v>
      </c>
      <c r="J122" s="131">
        <f>+(J40+J41+J42)</f>
        <v>7638</v>
      </c>
      <c r="K122" s="60" t="e">
        <f>+K121-K108</f>
        <v>#REF!</v>
      </c>
      <c r="L122" s="60">
        <v>0.15736</v>
      </c>
      <c r="M122" s="60"/>
      <c r="N122" s="60"/>
      <c r="O122" s="59"/>
    </row>
    <row r="123" spans="1:19" s="2" customFormat="1" hidden="1" x14ac:dyDescent="0.2">
      <c r="A123" s="46"/>
      <c r="B123" s="46"/>
      <c r="C123" s="46"/>
      <c r="D123" s="46"/>
      <c r="E123" s="46"/>
      <c r="F123" s="46"/>
      <c r="G123" s="51"/>
      <c r="H123" s="51"/>
      <c r="I123" s="51"/>
      <c r="J123" s="51"/>
      <c r="K123" s="51"/>
      <c r="L123" s="51"/>
      <c r="M123" s="51"/>
      <c r="N123" s="51"/>
      <c r="O123" s="51"/>
    </row>
    <row r="124" spans="1:19" s="2" customFormat="1" hidden="1" x14ac:dyDescent="0.2">
      <c r="G124" s="51"/>
      <c r="H124" s="51"/>
      <c r="I124" s="51"/>
      <c r="J124" s="51"/>
      <c r="K124" s="51"/>
      <c r="L124" s="6"/>
      <c r="M124" s="6"/>
      <c r="N124" s="6"/>
      <c r="O124" s="6"/>
      <c r="P124" s="6"/>
      <c r="Q124" s="6"/>
      <c r="R124" s="6"/>
    </row>
    <row r="125" spans="1:19" s="2" customFormat="1" hidden="1" x14ac:dyDescent="0.2">
      <c r="G125" s="51"/>
      <c r="H125" s="51"/>
      <c r="I125" s="51"/>
      <c r="J125" s="51"/>
      <c r="K125" s="51"/>
      <c r="L125" s="6"/>
      <c r="M125" s="6"/>
      <c r="N125" s="6"/>
      <c r="O125" s="6"/>
      <c r="P125" s="6"/>
      <c r="Q125" s="6"/>
      <c r="R125" s="6"/>
    </row>
    <row r="126" spans="1:19" s="2" customFormat="1" hidden="1" x14ac:dyDescent="0.2">
      <c r="G126" s="51"/>
      <c r="H126" s="51"/>
      <c r="I126" s="51"/>
      <c r="J126" s="51"/>
      <c r="K126" s="51"/>
      <c r="L126" s="6"/>
      <c r="M126" s="6"/>
      <c r="N126" s="6"/>
      <c r="O126" s="6"/>
      <c r="P126" s="6"/>
      <c r="Q126" s="6"/>
      <c r="R126" s="6"/>
    </row>
    <row r="127" spans="1:19" s="2" customFormat="1" hidden="1" x14ac:dyDescent="0.2">
      <c r="G127" s="51"/>
      <c r="H127" s="51"/>
      <c r="I127" s="51"/>
      <c r="J127" s="51"/>
      <c r="K127" s="51"/>
      <c r="L127" s="6"/>
      <c r="M127" s="6"/>
      <c r="N127" s="6"/>
      <c r="O127" s="6"/>
      <c r="P127" s="6"/>
      <c r="Q127" s="6"/>
      <c r="R127" s="6"/>
    </row>
    <row r="128" spans="1:19" s="2" customFormat="1" hidden="1" x14ac:dyDescent="0.2">
      <c r="G128" s="1"/>
      <c r="H128" s="1"/>
      <c r="I128" s="1"/>
      <c r="J128" s="1"/>
      <c r="K128" s="1"/>
      <c r="L128" s="6"/>
      <c r="M128" s="6"/>
      <c r="N128" s="6"/>
      <c r="O128" s="6"/>
      <c r="P128" s="6"/>
      <c r="Q128" s="6"/>
      <c r="R128" s="6"/>
    </row>
    <row r="129" spans="1:18" s="2" customFormat="1" hidden="1" x14ac:dyDescent="0.2">
      <c r="G129" s="1"/>
      <c r="H129" s="1"/>
      <c r="I129" s="1"/>
      <c r="J129" s="1"/>
      <c r="K129" s="1"/>
      <c r="L129" s="6"/>
      <c r="M129" s="6"/>
      <c r="N129" s="6"/>
      <c r="O129" s="6"/>
      <c r="P129" s="6"/>
      <c r="Q129" s="6"/>
      <c r="R129" s="6"/>
    </row>
    <row r="130" spans="1:18" s="2" customFormat="1" hidden="1" x14ac:dyDescent="0.2">
      <c r="G130" s="1"/>
      <c r="H130" s="1"/>
      <c r="I130" s="1"/>
      <c r="J130" s="1"/>
      <c r="K130" s="1"/>
      <c r="L130" s="6"/>
      <c r="M130" s="6"/>
      <c r="N130" s="6"/>
      <c r="O130" s="6"/>
      <c r="P130" s="6"/>
      <c r="Q130" s="6"/>
      <c r="R130" s="6"/>
    </row>
    <row r="131" spans="1:18" s="2" customFormat="1" x14ac:dyDescent="0.2">
      <c r="A131" s="4"/>
      <c r="B131" s="4"/>
      <c r="C131" s="4"/>
      <c r="D131" s="4"/>
      <c r="E131" s="4"/>
      <c r="F131" s="4"/>
      <c r="G131" s="1"/>
      <c r="H131" s="1"/>
      <c r="I131" s="1"/>
      <c r="J131" s="1"/>
      <c r="K131" s="1"/>
      <c r="L131" s="6"/>
      <c r="M131" s="6"/>
      <c r="N131" s="6"/>
      <c r="O131" s="6"/>
      <c r="P131" s="6"/>
      <c r="Q131" s="6"/>
      <c r="R131" s="6"/>
    </row>
    <row r="132" spans="1:18" s="2" customFormat="1" x14ac:dyDescent="0.2">
      <c r="A132" s="4" t="s">
        <v>122</v>
      </c>
      <c r="B132" s="4"/>
      <c r="C132" s="4"/>
      <c r="D132" s="4"/>
      <c r="E132" s="4"/>
      <c r="F132" s="4"/>
      <c r="G132" s="1"/>
      <c r="H132" s="1"/>
      <c r="I132" s="1"/>
      <c r="J132" s="1"/>
      <c r="K132" s="1"/>
      <c r="L132" s="6"/>
      <c r="M132" s="6"/>
      <c r="N132" s="6"/>
      <c r="O132" s="6"/>
      <c r="P132" s="6"/>
      <c r="Q132" s="6"/>
      <c r="R132" s="6"/>
    </row>
    <row r="133" spans="1:18" s="2" customFormat="1" x14ac:dyDescent="0.2">
      <c r="A133" s="5" t="s">
        <v>123</v>
      </c>
      <c r="B133" s="5"/>
      <c r="C133" s="5"/>
      <c r="D133" s="5"/>
      <c r="E133" s="5"/>
      <c r="F133" s="5"/>
      <c r="G133" s="51"/>
      <c r="H133" s="51"/>
      <c r="I133" s="51"/>
      <c r="J133" s="51"/>
      <c r="K133" s="51"/>
      <c r="L133" s="6"/>
      <c r="M133" s="6"/>
      <c r="N133" s="6"/>
      <c r="O133" s="6"/>
      <c r="P133" s="6"/>
      <c r="Q133" s="6"/>
      <c r="R133" s="6"/>
    </row>
    <row r="134" spans="1:18" s="2" customFormat="1" x14ac:dyDescent="0.2">
      <c r="A134" s="4" t="s">
        <v>124</v>
      </c>
      <c r="B134" s="4"/>
      <c r="C134" s="4"/>
      <c r="D134" s="4"/>
      <c r="E134" s="4"/>
      <c r="F134" s="4"/>
      <c r="G134" s="51"/>
      <c r="H134" s="51"/>
      <c r="I134" s="51"/>
      <c r="J134" s="51"/>
      <c r="K134" s="51"/>
      <c r="L134" s="6"/>
      <c r="M134" s="6"/>
      <c r="N134" s="6"/>
      <c r="O134" s="6"/>
      <c r="P134" s="6"/>
      <c r="Q134" s="6"/>
      <c r="R134" s="6"/>
    </row>
    <row r="135" spans="1:18" s="2" customFormat="1" ht="12.75" customHeight="1" x14ac:dyDescent="0.2">
      <c r="A135" s="5" t="s">
        <v>125</v>
      </c>
      <c r="B135" s="5"/>
      <c r="C135" s="5"/>
      <c r="D135" s="5"/>
      <c r="E135" s="5"/>
      <c r="F135" s="5"/>
      <c r="L135" s="6"/>
      <c r="M135" s="6"/>
      <c r="N135" s="6"/>
      <c r="O135" s="6"/>
      <c r="P135" s="6"/>
      <c r="Q135" s="6"/>
      <c r="R135" s="6"/>
    </row>
    <row r="136" spans="1:18" s="2" customFormat="1" ht="12.75" customHeight="1" x14ac:dyDescent="0.2">
      <c r="A136" s="2" t="s">
        <v>126</v>
      </c>
      <c r="L136" s="6"/>
      <c r="M136" s="6"/>
      <c r="N136" s="6"/>
      <c r="O136" s="6"/>
      <c r="P136" s="6"/>
      <c r="Q136" s="6"/>
      <c r="R136" s="6"/>
    </row>
    <row r="137" spans="1:18" s="2" customFormat="1" x14ac:dyDescent="0.2">
      <c r="L137" s="6"/>
      <c r="M137" s="6"/>
      <c r="N137" s="6"/>
      <c r="O137" s="6"/>
      <c r="P137" s="6"/>
      <c r="Q137" s="6"/>
      <c r="R137" s="6"/>
    </row>
    <row r="138" spans="1:18" s="2" customFormat="1" hidden="1" x14ac:dyDescent="0.2">
      <c r="L138" s="6"/>
      <c r="M138" s="6"/>
      <c r="N138" s="6"/>
      <c r="O138" s="6"/>
      <c r="P138" s="6"/>
      <c r="Q138" s="6"/>
      <c r="R138" s="6"/>
    </row>
    <row r="139" spans="1:18" s="2" customFormat="1" hidden="1" x14ac:dyDescent="0.2">
      <c r="L139" s="6"/>
      <c r="M139" s="6"/>
      <c r="N139" s="6"/>
      <c r="O139" s="6"/>
      <c r="P139" s="6"/>
      <c r="Q139" s="6"/>
      <c r="R139" s="6"/>
    </row>
    <row r="140" spans="1:18" s="2" customFormat="1" ht="12.75" hidden="1" customHeight="1" x14ac:dyDescent="0.2">
      <c r="L140" s="6"/>
      <c r="M140" s="6"/>
      <c r="N140" s="6"/>
      <c r="O140" s="6"/>
      <c r="P140" s="6"/>
      <c r="Q140" s="6"/>
      <c r="R140" s="6"/>
    </row>
    <row r="141" spans="1:18" s="2" customFormat="1" ht="12.75" hidden="1" customHeight="1" x14ac:dyDescent="0.2">
      <c r="A141" s="5"/>
      <c r="B141" s="5"/>
      <c r="C141" s="5"/>
      <c r="D141" s="5"/>
      <c r="E141" s="5"/>
      <c r="F141" s="5"/>
      <c r="L141" s="6"/>
      <c r="M141" s="6"/>
      <c r="N141" s="6"/>
      <c r="O141" s="6"/>
      <c r="P141" s="6"/>
      <c r="Q141" s="6"/>
      <c r="R141" s="6"/>
    </row>
    <row r="142" spans="1:18" s="2" customFormat="1" hidden="1" x14ac:dyDescent="0.2">
      <c r="L142" s="6"/>
      <c r="M142" s="6"/>
      <c r="N142" s="6"/>
      <c r="O142" s="6"/>
      <c r="P142" s="6"/>
      <c r="Q142" s="6"/>
      <c r="R142" s="6"/>
    </row>
    <row r="143" spans="1:18" s="2" customFormat="1" hidden="1" x14ac:dyDescent="0.2">
      <c r="L143" s="6"/>
      <c r="M143" s="6"/>
      <c r="N143" s="6"/>
      <c r="O143" s="6"/>
      <c r="P143" s="6"/>
      <c r="Q143" s="6"/>
      <c r="R143" s="6"/>
    </row>
    <row r="144" spans="1:18" s="2" customFormat="1" hidden="1" x14ac:dyDescent="0.2">
      <c r="L144" s="6"/>
      <c r="M144" s="6"/>
      <c r="N144" s="6"/>
      <c r="O144" s="6"/>
      <c r="P144" s="6"/>
      <c r="Q144" s="6"/>
      <c r="R144" s="6"/>
    </row>
    <row r="145" spans="1:18" s="2" customFormat="1" hidden="1" x14ac:dyDescent="0.2">
      <c r="G145" s="1"/>
      <c r="H145" s="1"/>
      <c r="I145" s="1"/>
      <c r="J145" s="1"/>
      <c r="K145" s="1"/>
      <c r="L145" s="6"/>
      <c r="M145" s="6"/>
      <c r="N145" s="6"/>
      <c r="O145" s="6"/>
      <c r="P145" s="6"/>
      <c r="Q145" s="6"/>
      <c r="R145" s="6"/>
    </row>
    <row r="146" spans="1:18" s="2" customFormat="1" hidden="1" x14ac:dyDescent="0.2">
      <c r="G146" s="1"/>
      <c r="H146" s="1"/>
      <c r="I146" s="1"/>
      <c r="J146" s="1"/>
      <c r="K146" s="1"/>
      <c r="L146" s="6"/>
      <c r="M146" s="6"/>
      <c r="N146" s="6"/>
      <c r="O146" s="6"/>
      <c r="P146" s="6"/>
      <c r="Q146" s="6"/>
      <c r="R146" s="6"/>
    </row>
    <row r="147" spans="1:18" s="2" customFormat="1" hidden="1" x14ac:dyDescent="0.2">
      <c r="G147" s="51"/>
      <c r="H147" s="51"/>
      <c r="I147" s="51"/>
      <c r="J147" s="51"/>
      <c r="K147" s="51"/>
      <c r="L147" s="6"/>
      <c r="M147" s="6"/>
      <c r="N147" s="6"/>
      <c r="O147" s="6"/>
      <c r="P147" s="6"/>
      <c r="Q147" s="6"/>
      <c r="R147" s="6"/>
    </row>
    <row r="148" spans="1:18" s="2" customFormat="1" x14ac:dyDescent="0.2">
      <c r="A148" s="2" t="s">
        <v>81</v>
      </c>
      <c r="G148" s="51"/>
      <c r="H148" s="51"/>
      <c r="I148" s="51"/>
      <c r="J148" s="51"/>
      <c r="K148" s="51"/>
      <c r="L148" s="6"/>
      <c r="M148" s="6"/>
      <c r="N148" s="6"/>
      <c r="O148" s="6"/>
      <c r="P148" s="6"/>
      <c r="Q148" s="6"/>
      <c r="R148" s="6"/>
    </row>
    <row r="149" spans="1:18" s="2" customFormat="1" hidden="1" x14ac:dyDescent="0.2">
      <c r="A149" s="4"/>
      <c r="B149" s="4"/>
      <c r="C149" s="4"/>
      <c r="D149" s="4"/>
      <c r="E149" s="4"/>
      <c r="F149" s="4"/>
      <c r="G149" s="51"/>
      <c r="H149" s="51"/>
      <c r="I149" s="51"/>
      <c r="J149" s="51"/>
      <c r="K149" s="51"/>
      <c r="L149" s="6"/>
      <c r="M149" s="6"/>
      <c r="N149" s="6"/>
      <c r="O149" s="6"/>
      <c r="P149" s="6"/>
      <c r="Q149" s="6"/>
      <c r="R149" s="6"/>
    </row>
    <row r="150" spans="1:18" s="2" customFormat="1" hidden="1" x14ac:dyDescent="0.2">
      <c r="L150" s="6"/>
      <c r="M150" s="6"/>
      <c r="N150" s="6"/>
      <c r="O150" s="6"/>
      <c r="P150" s="6"/>
      <c r="Q150" s="6"/>
      <c r="R150" s="6"/>
    </row>
    <row r="151" spans="1:18" s="2" customFormat="1" hidden="1" x14ac:dyDescent="0.2">
      <c r="L151" s="6"/>
      <c r="M151" s="6"/>
      <c r="N151" s="6"/>
      <c r="O151" s="6"/>
      <c r="P151" s="6"/>
      <c r="Q151" s="6"/>
      <c r="R151" s="6"/>
    </row>
    <row r="152" spans="1:18" s="2" customFormat="1" hidden="1" x14ac:dyDescent="0.2">
      <c r="L152" s="6"/>
      <c r="M152" s="6"/>
      <c r="N152" s="6"/>
      <c r="O152" s="6"/>
      <c r="P152" s="6"/>
      <c r="Q152" s="6"/>
      <c r="R152" s="6"/>
    </row>
    <row r="153" spans="1:18" s="2" customFormat="1" x14ac:dyDescent="0.2">
      <c r="L153" s="6"/>
      <c r="M153" s="6"/>
      <c r="N153" s="6"/>
      <c r="O153" s="6"/>
      <c r="P153" s="6"/>
      <c r="Q153" s="6"/>
      <c r="R153" s="6"/>
    </row>
    <row r="154" spans="1:18" s="2" customFormat="1" x14ac:dyDescent="0.2">
      <c r="A154" s="138" t="s">
        <v>119</v>
      </c>
      <c r="B154" s="138"/>
      <c r="C154" s="138"/>
      <c r="D154" s="138"/>
      <c r="E154" s="138"/>
      <c r="F154" s="138"/>
      <c r="L154" s="6"/>
      <c r="M154" s="6"/>
      <c r="N154" s="6"/>
      <c r="O154" s="6"/>
      <c r="P154" s="6"/>
      <c r="Q154" s="6"/>
      <c r="R154" s="6"/>
    </row>
    <row r="155" spans="1:18" s="2" customFormat="1" x14ac:dyDescent="0.2">
      <c r="A155" s="138" t="s">
        <v>120</v>
      </c>
      <c r="B155" s="138"/>
      <c r="C155" s="138"/>
      <c r="D155" s="138"/>
      <c r="E155" s="138"/>
      <c r="F155" s="138"/>
      <c r="G155" s="6"/>
      <c r="H155" s="6"/>
      <c r="I155" s="6"/>
      <c r="J155" s="6"/>
      <c r="K155" s="6"/>
      <c r="L155" s="6"/>
      <c r="M155" s="6"/>
      <c r="N155" s="6"/>
      <c r="O155" s="6"/>
      <c r="P155" s="6"/>
      <c r="Q155" s="6"/>
      <c r="R155" s="6"/>
    </row>
    <row r="156" spans="1:18" s="2" customFormat="1" x14ac:dyDescent="0.2">
      <c r="A156" s="51" t="s">
        <v>121</v>
      </c>
      <c r="B156" s="51"/>
      <c r="C156" s="51"/>
      <c r="D156" s="51"/>
      <c r="E156" s="51"/>
      <c r="F156" s="51"/>
      <c r="G156" s="6"/>
      <c r="H156" s="6"/>
      <c r="I156" s="6"/>
      <c r="J156" s="6"/>
      <c r="K156" s="6"/>
      <c r="L156" s="6"/>
      <c r="M156" s="6"/>
      <c r="N156" s="6"/>
      <c r="O156" s="6"/>
      <c r="P156" s="6"/>
      <c r="Q156" s="6"/>
      <c r="R156" s="6"/>
    </row>
    <row r="157" spans="1:18" s="2" customFormat="1" x14ac:dyDescent="0.2">
      <c r="A157" s="8"/>
      <c r="B157" s="8"/>
      <c r="C157" s="8"/>
      <c r="D157" s="8"/>
      <c r="E157" s="8"/>
      <c r="F157" s="8"/>
      <c r="G157" s="6"/>
      <c r="H157" s="6"/>
      <c r="I157" s="6"/>
      <c r="J157" s="6"/>
      <c r="K157" s="6"/>
      <c r="L157" s="6"/>
      <c r="M157" s="6"/>
      <c r="N157" s="6"/>
      <c r="O157" s="6"/>
      <c r="P157" s="6"/>
      <c r="Q157" s="6"/>
      <c r="R157" s="6"/>
    </row>
    <row r="158" spans="1:18" s="2" customFormat="1" x14ac:dyDescent="0.2">
      <c r="A158" s="8" t="s">
        <v>127</v>
      </c>
      <c r="B158" s="151"/>
      <c r="C158" s="151"/>
      <c r="D158" s="151"/>
      <c r="E158" s="151"/>
      <c r="F158" s="138"/>
      <c r="G158" s="6"/>
      <c r="H158" s="6"/>
      <c r="I158" s="6"/>
      <c r="J158" s="6"/>
      <c r="K158" s="6"/>
      <c r="L158" s="6"/>
      <c r="M158" s="6"/>
      <c r="N158" s="6"/>
      <c r="O158" s="6"/>
      <c r="P158" s="6"/>
      <c r="Q158" s="6"/>
      <c r="R158" s="6"/>
    </row>
    <row r="159" spans="1:18" s="2" customFormat="1" x14ac:dyDescent="0.2">
      <c r="A159" s="8" t="s">
        <v>128</v>
      </c>
      <c r="B159" s="151"/>
      <c r="C159" s="151"/>
      <c r="D159" s="151"/>
      <c r="E159" s="151"/>
      <c r="F159" s="138"/>
      <c r="G159" s="6"/>
      <c r="H159" s="6"/>
      <c r="I159" s="6"/>
      <c r="J159" s="6"/>
      <c r="K159" s="6"/>
      <c r="L159" s="6"/>
      <c r="M159" s="6"/>
      <c r="N159" s="6"/>
      <c r="O159" s="6"/>
      <c r="P159" s="6"/>
      <c r="Q159" s="6"/>
      <c r="R159" s="6"/>
    </row>
    <row r="160" spans="1:18" s="2" customFormat="1" x14ac:dyDescent="0.2">
      <c r="A160" s="2" t="s">
        <v>129</v>
      </c>
      <c r="B160" s="152"/>
      <c r="C160" s="152"/>
      <c r="D160" s="152"/>
      <c r="E160" s="152"/>
      <c r="L160" s="6"/>
      <c r="M160" s="6"/>
      <c r="N160" s="6"/>
      <c r="O160" s="6"/>
      <c r="P160" s="6"/>
      <c r="Q160" s="6"/>
      <c r="R160" s="6"/>
    </row>
    <row r="161" spans="1:18" s="2" customFormat="1" hidden="1" x14ac:dyDescent="0.2">
      <c r="A161" s="154"/>
      <c r="O161" s="6"/>
      <c r="P161" s="6"/>
      <c r="Q161" s="6"/>
      <c r="R161" s="6"/>
    </row>
    <row r="162" spans="1:18" s="2" customFormat="1" hidden="1" x14ac:dyDescent="0.2">
      <c r="A162" s="154"/>
    </row>
    <row r="163" spans="1:18" s="2" customFormat="1" hidden="1" x14ac:dyDescent="0.2"/>
    <row r="164" spans="1:18" s="2" customFormat="1" x14ac:dyDescent="0.2"/>
    <row r="165" spans="1:18" s="2" customFormat="1" ht="13.5" thickBot="1" x14ac:dyDescent="0.25">
      <c r="A165" s="5" t="s">
        <v>108</v>
      </c>
      <c r="B165" s="5"/>
      <c r="C165" s="5"/>
      <c r="D165" s="5"/>
      <c r="E165" s="5"/>
      <c r="F165" s="5"/>
      <c r="G165" s="51"/>
      <c r="H165" s="51"/>
      <c r="K165" s="51"/>
      <c r="L165" s="6"/>
      <c r="M165" s="6"/>
      <c r="N165" s="6"/>
    </row>
    <row r="166" spans="1:18" s="2" customFormat="1" x14ac:dyDescent="0.2">
      <c r="A166" s="7" t="s">
        <v>69</v>
      </c>
      <c r="B166" s="149"/>
      <c r="C166" s="149"/>
      <c r="D166" s="149"/>
      <c r="E166" s="149"/>
      <c r="F166" s="149"/>
      <c r="G166" s="62" t="s">
        <v>86</v>
      </c>
      <c r="H166" s="132" t="s">
        <v>86</v>
      </c>
      <c r="I166" s="61" t="s">
        <v>110</v>
      </c>
      <c r="J166" s="61" t="s">
        <v>90</v>
      </c>
      <c r="K166" s="62" t="s">
        <v>70</v>
      </c>
      <c r="L166" s="62" t="s">
        <v>70</v>
      </c>
      <c r="M166" s="183"/>
      <c r="N166" s="183"/>
    </row>
    <row r="167" spans="1:18" ht="13.5" thickBot="1" x14ac:dyDescent="0.25">
      <c r="A167" s="77" t="s">
        <v>80</v>
      </c>
      <c r="B167" s="150"/>
      <c r="C167" s="150"/>
      <c r="D167" s="150"/>
      <c r="E167" s="150"/>
      <c r="F167" s="150"/>
      <c r="G167" s="92">
        <v>0</v>
      </c>
      <c r="H167" s="133" t="s">
        <v>87</v>
      </c>
      <c r="I167" s="110">
        <v>5</v>
      </c>
      <c r="J167" s="110">
        <v>5</v>
      </c>
      <c r="K167" s="93" t="s">
        <v>87</v>
      </c>
      <c r="L167" s="93">
        <v>0</v>
      </c>
      <c r="M167" s="184"/>
      <c r="N167" s="184"/>
      <c r="O167" s="6"/>
    </row>
    <row r="168" spans="1:18" x14ac:dyDescent="0.2">
      <c r="A168" s="2"/>
      <c r="B168" s="2"/>
      <c r="C168" s="2"/>
      <c r="D168" s="2"/>
      <c r="E168" s="2"/>
      <c r="F168" s="2"/>
      <c r="G168" s="6"/>
      <c r="H168" s="6"/>
      <c r="I168" s="6"/>
      <c r="J168" s="6"/>
      <c r="K168" s="6"/>
      <c r="L168" s="6"/>
      <c r="M168" s="6"/>
      <c r="N168" s="6"/>
      <c r="O168" s="6"/>
    </row>
    <row r="169" spans="1:18" x14ac:dyDescent="0.2">
      <c r="A169" s="2" t="s">
        <v>94</v>
      </c>
      <c r="B169" s="2"/>
      <c r="C169" s="2"/>
      <c r="D169" s="2"/>
      <c r="E169" s="2"/>
      <c r="F169" s="2"/>
      <c r="G169" s="6"/>
      <c r="H169" s="6"/>
      <c r="I169" s="6"/>
      <c r="J169" s="6"/>
      <c r="K169" s="6"/>
      <c r="L169" s="6"/>
      <c r="M169" s="6"/>
      <c r="N169" s="6"/>
      <c r="O169" s="6"/>
    </row>
    <row r="170" spans="1:18" x14ac:dyDescent="0.2">
      <c r="A170" s="6"/>
      <c r="B170" s="6"/>
      <c r="C170" s="6"/>
      <c r="D170" s="6"/>
      <c r="E170" s="6"/>
      <c r="F170" s="6"/>
      <c r="G170" s="6"/>
      <c r="H170" s="6"/>
      <c r="I170" s="6"/>
      <c r="J170" s="6"/>
      <c r="K170" s="6"/>
      <c r="L170" s="6"/>
      <c r="M170" s="6"/>
      <c r="N170" s="6"/>
      <c r="O170" s="6"/>
    </row>
    <row r="171" spans="1:18" x14ac:dyDescent="0.2">
      <c r="A171" s="8" t="s">
        <v>95</v>
      </c>
      <c r="B171" s="8"/>
      <c r="C171" s="8"/>
      <c r="D171" s="8"/>
      <c r="E171" s="8"/>
      <c r="F171" s="8"/>
      <c r="G171" s="6"/>
      <c r="H171" s="6"/>
      <c r="I171" s="6"/>
      <c r="J171" s="6"/>
      <c r="K171" s="6"/>
      <c r="L171" s="6"/>
      <c r="M171" s="6"/>
      <c r="N171" s="6"/>
      <c r="O171" s="6"/>
    </row>
    <row r="172" spans="1:18" x14ac:dyDescent="0.2">
      <c r="A172" s="8"/>
      <c r="B172" s="8"/>
      <c r="C172" s="8"/>
      <c r="D172" s="8"/>
      <c r="E172" s="8"/>
      <c r="F172" s="8"/>
      <c r="G172" s="6"/>
      <c r="H172" s="6"/>
      <c r="I172" s="6"/>
      <c r="J172" s="6"/>
      <c r="K172" s="6"/>
      <c r="L172" s="6"/>
      <c r="M172" s="6"/>
      <c r="N172" s="6"/>
      <c r="O172" s="6"/>
    </row>
    <row r="173" spans="1:18" x14ac:dyDescent="0.2">
      <c r="A173" s="8"/>
      <c r="B173" s="8"/>
      <c r="C173" s="8"/>
      <c r="D173" s="8"/>
      <c r="E173" s="8"/>
      <c r="F173" s="8"/>
      <c r="G173" s="6"/>
      <c r="H173" s="6"/>
      <c r="I173" s="6"/>
      <c r="J173" s="6"/>
      <c r="K173" s="6"/>
      <c r="L173" s="6"/>
      <c r="M173" s="6"/>
      <c r="N173" s="6"/>
      <c r="O173" s="6"/>
    </row>
    <row r="174" spans="1:18" x14ac:dyDescent="0.2">
      <c r="A174" s="8"/>
      <c r="B174" s="8"/>
      <c r="C174" s="8"/>
      <c r="D174" s="8"/>
      <c r="E174" s="8"/>
      <c r="F174" s="8"/>
      <c r="G174" s="6"/>
      <c r="H174" s="6"/>
      <c r="I174" s="6"/>
      <c r="J174" s="6"/>
      <c r="K174" s="6"/>
      <c r="L174" s="6"/>
      <c r="M174" s="6"/>
      <c r="N174" s="6"/>
      <c r="O174" s="6"/>
    </row>
    <row r="175" spans="1:18" x14ac:dyDescent="0.2">
      <c r="A175" s="8"/>
      <c r="B175" s="8"/>
      <c r="C175" s="8"/>
      <c r="D175" s="8"/>
      <c r="E175" s="8"/>
      <c r="F175" s="8"/>
      <c r="G175" s="6"/>
      <c r="H175" s="6"/>
      <c r="I175" s="6"/>
      <c r="J175" s="6"/>
      <c r="K175" s="6"/>
      <c r="L175" s="6"/>
      <c r="M175" s="6"/>
      <c r="N175" s="6"/>
      <c r="O175" s="6"/>
    </row>
    <row r="176" spans="1:18" x14ac:dyDescent="0.2">
      <c r="A176" s="8" t="s">
        <v>106</v>
      </c>
      <c r="B176" s="8"/>
      <c r="C176" s="8"/>
      <c r="D176" s="8"/>
      <c r="E176" s="8"/>
      <c r="F176" s="8"/>
      <c r="G176" s="6"/>
      <c r="H176" s="6"/>
      <c r="I176" s="6"/>
      <c r="J176" s="6"/>
      <c r="K176" s="6"/>
      <c r="L176" s="6"/>
      <c r="M176" s="6"/>
      <c r="N176" s="6"/>
      <c r="O176" s="6"/>
    </row>
    <row r="177" spans="1:16" hidden="1" x14ac:dyDescent="0.2">
      <c r="A177" s="6"/>
      <c r="B177" s="6"/>
      <c r="C177" s="6"/>
      <c r="D177" s="6"/>
      <c r="E177" s="6"/>
      <c r="F177" s="6"/>
      <c r="G177" s="6"/>
      <c r="H177" s="6"/>
      <c r="I177" s="6"/>
      <c r="J177" s="6"/>
      <c r="K177" s="6"/>
      <c r="L177" s="6"/>
      <c r="M177" s="6"/>
      <c r="N177" s="6"/>
      <c r="O177" s="6"/>
    </row>
    <row r="178" spans="1:16" hidden="1" x14ac:dyDescent="0.2">
      <c r="G178" s="6"/>
      <c r="H178" s="6"/>
      <c r="I178" s="6"/>
      <c r="J178" s="6"/>
      <c r="K178" s="6"/>
      <c r="L178" s="6"/>
      <c r="M178" s="6"/>
      <c r="N178" s="6"/>
      <c r="O178" s="6"/>
    </row>
    <row r="179" spans="1:16" hidden="1" x14ac:dyDescent="0.2">
      <c r="G179" s="6"/>
      <c r="H179" s="6"/>
      <c r="I179" s="6"/>
      <c r="J179" s="6"/>
      <c r="K179" s="6"/>
      <c r="L179" s="6"/>
      <c r="M179" s="6"/>
      <c r="N179" s="6"/>
      <c r="O179" s="6"/>
    </row>
    <row r="180" spans="1:16" hidden="1" x14ac:dyDescent="0.2">
      <c r="L180" s="6"/>
      <c r="M180" s="6"/>
      <c r="N180" s="6"/>
      <c r="O180" s="6"/>
    </row>
    <row r="181" spans="1:16" s="8" customFormat="1" hidden="1" x14ac:dyDescent="0.2">
      <c r="A181" s="11"/>
      <c r="B181" s="11"/>
      <c r="C181" s="11"/>
      <c r="D181" s="11"/>
      <c r="E181" s="11"/>
      <c r="F181" s="11"/>
      <c r="G181" s="11"/>
      <c r="H181" s="11"/>
      <c r="I181" s="11"/>
      <c r="J181" s="11"/>
      <c r="K181" s="11"/>
      <c r="L181" s="6"/>
      <c r="M181" s="6"/>
      <c r="N181" s="6"/>
      <c r="O181" s="6"/>
      <c r="P181" s="6"/>
    </row>
    <row r="182" spans="1:16" s="8" customFormat="1" x14ac:dyDescent="0.2">
      <c r="L182" s="6"/>
      <c r="M182" s="6"/>
      <c r="N182" s="6"/>
      <c r="O182" s="6"/>
      <c r="P182" s="6"/>
    </row>
    <row r="183" spans="1:16" s="8" customFormat="1" x14ac:dyDescent="0.2">
      <c r="A183" s="1" t="s">
        <v>107</v>
      </c>
      <c r="B183" s="1"/>
      <c r="C183" s="1"/>
      <c r="D183" s="1"/>
      <c r="E183" s="1"/>
      <c r="F183" s="1"/>
      <c r="G183" s="51"/>
      <c r="H183" s="51"/>
      <c r="I183" s="51"/>
      <c r="J183" s="51"/>
      <c r="K183" s="51"/>
      <c r="L183" s="6"/>
      <c r="M183" s="6"/>
      <c r="N183" s="6"/>
      <c r="O183" s="6"/>
      <c r="P183" s="6"/>
    </row>
    <row r="184" spans="1:16" x14ac:dyDescent="0.2">
      <c r="A184" s="51"/>
      <c r="B184" s="51"/>
      <c r="C184" s="51"/>
      <c r="D184" s="51"/>
      <c r="E184" s="51"/>
      <c r="F184" s="51"/>
      <c r="G184" s="51"/>
      <c r="H184" s="51"/>
      <c r="I184" s="51"/>
      <c r="J184" s="51"/>
      <c r="K184" s="51"/>
      <c r="L184" s="6"/>
      <c r="M184" s="6"/>
      <c r="N184" s="6"/>
      <c r="O184" s="6"/>
      <c r="P184" s="64"/>
    </row>
    <row r="185" spans="1:16" x14ac:dyDescent="0.2">
      <c r="A185" s="51"/>
      <c r="B185" s="51"/>
      <c r="C185" s="51"/>
      <c r="D185" s="51"/>
      <c r="E185" s="51"/>
      <c r="F185" s="51"/>
      <c r="G185" s="51"/>
      <c r="H185" s="51"/>
      <c r="I185" s="51" t="s">
        <v>96</v>
      </c>
      <c r="J185" s="51"/>
      <c r="K185" s="51"/>
      <c r="L185" s="6"/>
      <c r="M185" s="6"/>
      <c r="N185" s="6"/>
      <c r="O185" s="6"/>
      <c r="P185" s="64"/>
    </row>
    <row r="186" spans="1:16" x14ac:dyDescent="0.2">
      <c r="G186" s="1"/>
      <c r="H186" s="1"/>
      <c r="I186" s="1"/>
      <c r="J186" s="1"/>
      <c r="K186" s="1"/>
      <c r="L186" s="1"/>
      <c r="M186" s="1"/>
      <c r="N186" s="1"/>
      <c r="O186" s="51"/>
      <c r="P186" s="64"/>
    </row>
    <row r="187" spans="1:16" x14ac:dyDescent="0.2">
      <c r="G187" s="51"/>
      <c r="H187" s="51"/>
      <c r="I187" s="51"/>
      <c r="J187" s="51"/>
      <c r="K187" s="51"/>
      <c r="L187" s="51"/>
      <c r="M187" s="51"/>
      <c r="N187" s="51"/>
      <c r="O187" s="63"/>
      <c r="P187" s="64"/>
    </row>
    <row r="188" spans="1:16" x14ac:dyDescent="0.2">
      <c r="G188" s="51"/>
      <c r="H188" s="51"/>
      <c r="I188" s="51"/>
      <c r="J188" s="51"/>
      <c r="K188" s="51"/>
      <c r="L188" s="51"/>
      <c r="M188" s="51"/>
      <c r="N188" s="51"/>
      <c r="O188" s="63"/>
      <c r="P188" s="64"/>
    </row>
    <row r="189" spans="1:16" x14ac:dyDescent="0.2">
      <c r="A189" s="19"/>
      <c r="B189" s="19"/>
      <c r="C189" s="19"/>
      <c r="D189" s="19"/>
      <c r="E189" s="19"/>
      <c r="F189" s="19"/>
      <c r="G189" s="51"/>
      <c r="H189" s="51"/>
      <c r="I189" s="51"/>
      <c r="J189" s="51"/>
      <c r="K189" s="51"/>
      <c r="L189" s="51"/>
      <c r="M189" s="51"/>
      <c r="N189" s="51"/>
      <c r="O189" s="63"/>
      <c r="P189" s="64"/>
    </row>
    <row r="190" spans="1:16" x14ac:dyDescent="0.2">
      <c r="G190" s="19"/>
      <c r="H190" s="19"/>
      <c r="I190" s="19" t="s">
        <v>97</v>
      </c>
      <c r="J190" s="19"/>
      <c r="K190" s="19"/>
      <c r="L190" s="19"/>
      <c r="M190" s="19"/>
      <c r="N190" s="19"/>
      <c r="O190" s="63"/>
      <c r="P190" s="64"/>
    </row>
    <row r="191" spans="1:16" x14ac:dyDescent="0.2">
      <c r="A191" s="1" t="s">
        <v>85</v>
      </c>
      <c r="B191" s="1"/>
      <c r="C191" s="1"/>
      <c r="D191" s="1"/>
      <c r="E191" s="1"/>
      <c r="F191" s="1"/>
      <c r="G191" s="1"/>
      <c r="H191" s="1"/>
      <c r="I191" s="1" t="s">
        <v>98</v>
      </c>
      <c r="J191" s="1"/>
      <c r="K191" s="1"/>
      <c r="L191" s="1"/>
      <c r="M191" s="1"/>
      <c r="N191" s="1"/>
      <c r="O191" s="63"/>
      <c r="P191" s="64"/>
    </row>
    <row r="192" spans="1:16" x14ac:dyDescent="0.2">
      <c r="A192" s="1" t="s">
        <v>109</v>
      </c>
      <c r="B192" s="1"/>
      <c r="C192" s="1"/>
      <c r="D192" s="1"/>
      <c r="E192" s="1"/>
      <c r="F192" s="1"/>
      <c r="G192" s="1"/>
      <c r="H192" s="1"/>
      <c r="I192" s="1"/>
      <c r="J192" s="1"/>
      <c r="K192" s="1"/>
      <c r="L192" s="1"/>
      <c r="M192" s="1"/>
      <c r="N192" s="1"/>
      <c r="O192" s="65"/>
      <c r="P192" s="64"/>
    </row>
    <row r="193" spans="1:16" x14ac:dyDescent="0.2">
      <c r="A193" s="5"/>
      <c r="B193" s="5"/>
      <c r="C193" s="5"/>
      <c r="D193" s="5"/>
      <c r="E193" s="5"/>
      <c r="F193" s="5"/>
      <c r="O193" s="65"/>
      <c r="P193" s="64"/>
    </row>
    <row r="194" spans="1:16" x14ac:dyDescent="0.2">
      <c r="A194" s="4"/>
      <c r="B194" s="4"/>
      <c r="C194" s="4"/>
      <c r="D194" s="4"/>
      <c r="E194" s="4"/>
      <c r="F194" s="4"/>
      <c r="O194" s="2"/>
      <c r="P194" s="64"/>
    </row>
    <row r="195" spans="1:16" x14ac:dyDescent="0.2">
      <c r="A195" s="5"/>
      <c r="B195" s="5"/>
      <c r="C195" s="5"/>
      <c r="D195" s="5"/>
      <c r="E195" s="5"/>
      <c r="F195" s="5"/>
      <c r="G195" s="66"/>
      <c r="H195" s="66"/>
      <c r="I195" s="66"/>
      <c r="J195" s="66"/>
      <c r="K195" s="66"/>
      <c r="L195" s="66"/>
      <c r="M195" s="66"/>
      <c r="N195" s="66"/>
      <c r="O195" s="2"/>
      <c r="P195" s="64"/>
    </row>
    <row r="196" spans="1:16" x14ac:dyDescent="0.2">
      <c r="A196" s="8" t="s">
        <v>30</v>
      </c>
      <c r="B196" s="8"/>
      <c r="C196" s="8"/>
      <c r="D196" s="8"/>
      <c r="E196" s="8"/>
      <c r="F196" s="8"/>
      <c r="G196" s="8"/>
      <c r="H196" s="8"/>
      <c r="I196" s="8"/>
      <c r="J196" s="8"/>
      <c r="K196" s="8"/>
      <c r="L196" s="8"/>
      <c r="M196" s="8"/>
      <c r="N196" s="8"/>
      <c r="O196" s="8"/>
      <c r="P196" s="64"/>
    </row>
    <row r="197" spans="1:16" x14ac:dyDescent="0.2">
      <c r="A197" s="8" t="s">
        <v>36</v>
      </c>
      <c r="B197" s="8"/>
      <c r="C197" s="8"/>
      <c r="D197" s="8"/>
      <c r="E197" s="8"/>
      <c r="F197" s="8"/>
      <c r="G197" s="8"/>
      <c r="H197" s="8"/>
      <c r="I197" s="8">
        <v>0.34389484944832099</v>
      </c>
      <c r="J197" s="8"/>
      <c r="K197" s="8"/>
      <c r="L197" s="8"/>
      <c r="M197" s="8"/>
      <c r="N197" s="8"/>
      <c r="O197" s="8"/>
      <c r="P197" s="64"/>
    </row>
    <row r="198" spans="1:16" x14ac:dyDescent="0.2">
      <c r="A198" s="6" t="s">
        <v>31</v>
      </c>
      <c r="B198" s="6"/>
      <c r="C198" s="6"/>
      <c r="D198" s="6"/>
      <c r="E198" s="6"/>
      <c r="F198" s="6"/>
      <c r="G198" s="67"/>
      <c r="H198" s="67"/>
      <c r="I198" s="67">
        <v>0.32800000000000001</v>
      </c>
      <c r="J198" s="67">
        <f>+(J35+J33)/J25</f>
        <v>0.51900000000000002</v>
      </c>
      <c r="K198" s="67">
        <f>+(K35+K33)/K25</f>
        <v>0.36599999999999999</v>
      </c>
      <c r="L198" s="67">
        <v>0.182</v>
      </c>
      <c r="M198" s="67"/>
      <c r="N198" s="67"/>
      <c r="O198" s="67"/>
      <c r="P198" s="64"/>
    </row>
    <row r="199" spans="1:16" x14ac:dyDescent="0.2">
      <c r="A199" s="6" t="s">
        <v>32</v>
      </c>
      <c r="B199" s="6"/>
      <c r="C199" s="6"/>
      <c r="D199" s="6"/>
      <c r="E199" s="6"/>
      <c r="F199" s="6"/>
      <c r="G199" s="67"/>
      <c r="H199" s="67"/>
      <c r="I199" s="67"/>
      <c r="J199" s="67">
        <f>+(J35+J33-J23)/J22</f>
        <v>0.499</v>
      </c>
      <c r="K199" s="67">
        <f>+(K35+K33-K23)/K22</f>
        <v>0.35499999999999998</v>
      </c>
      <c r="L199" s="67">
        <v>0.11600000000000001</v>
      </c>
      <c r="M199" s="67"/>
      <c r="N199" s="67"/>
      <c r="O199" s="67"/>
      <c r="P199" s="64"/>
    </row>
    <row r="200" spans="1:16" x14ac:dyDescent="0.2">
      <c r="A200" s="6"/>
      <c r="B200" s="6"/>
      <c r="C200" s="6"/>
      <c r="D200" s="6"/>
      <c r="E200" s="6"/>
      <c r="F200" s="6"/>
      <c r="G200" s="8"/>
      <c r="H200" s="8"/>
      <c r="I200" s="8">
        <v>0.209356712425431</v>
      </c>
      <c r="J200" s="8"/>
      <c r="K200" s="8"/>
      <c r="L200" s="8"/>
      <c r="M200" s="8"/>
      <c r="N200" s="8"/>
      <c r="O200" s="8"/>
      <c r="P200" s="64"/>
    </row>
    <row r="201" spans="1:16" x14ac:dyDescent="0.2">
      <c r="A201" s="6" t="s">
        <v>33</v>
      </c>
      <c r="B201" s="6"/>
      <c r="C201" s="6"/>
      <c r="D201" s="6"/>
      <c r="E201" s="6"/>
      <c r="F201" s="6"/>
      <c r="G201" s="67"/>
      <c r="H201" s="67"/>
      <c r="I201" s="67">
        <v>0.19</v>
      </c>
      <c r="J201" s="67">
        <f>+J40/J25</f>
        <v>0.437</v>
      </c>
      <c r="K201" s="67">
        <f>+K40/K25</f>
        <v>0.251</v>
      </c>
      <c r="L201" s="67">
        <v>7.0000000000000001E-3</v>
      </c>
      <c r="M201" s="67"/>
      <c r="N201" s="67"/>
      <c r="O201" s="67"/>
      <c r="P201" s="64"/>
    </row>
    <row r="202" spans="1:16" x14ac:dyDescent="0.2">
      <c r="A202" s="6" t="s">
        <v>34</v>
      </c>
      <c r="B202" s="6"/>
      <c r="C202" s="6"/>
      <c r="D202" s="6"/>
      <c r="E202" s="6"/>
      <c r="F202" s="6"/>
      <c r="G202" s="67"/>
      <c r="H202" s="67"/>
      <c r="I202" s="67"/>
      <c r="J202" s="67">
        <f>+(J40-J23)/J22</f>
        <v>0.41399999999999998</v>
      </c>
      <c r="K202" s="67">
        <f>+(K40-K23)/K22</f>
        <v>0.23899999999999999</v>
      </c>
      <c r="L202" s="67">
        <v>-7.1999999999999995E-2</v>
      </c>
      <c r="M202" s="67"/>
      <c r="N202" s="67"/>
      <c r="O202" s="67"/>
      <c r="P202" s="64"/>
    </row>
    <row r="203" spans="1:16" x14ac:dyDescent="0.2">
      <c r="A203" s="6"/>
      <c r="B203" s="6"/>
      <c r="C203" s="6"/>
      <c r="D203" s="6"/>
      <c r="E203" s="6"/>
      <c r="F203" s="6"/>
      <c r="G203" s="8"/>
      <c r="H203" s="8"/>
      <c r="I203" s="8">
        <v>0.168532293129006</v>
      </c>
      <c r="J203" s="8"/>
      <c r="K203" s="8"/>
      <c r="L203" s="8"/>
      <c r="M203" s="8"/>
      <c r="N203" s="8"/>
      <c r="O203" s="8"/>
      <c r="P203" s="64"/>
    </row>
    <row r="204" spans="1:16" x14ac:dyDescent="0.2">
      <c r="A204" s="6" t="s">
        <v>35</v>
      </c>
      <c r="B204" s="6"/>
      <c r="C204" s="6"/>
      <c r="D204" s="6"/>
      <c r="E204" s="6"/>
      <c r="F204" s="6"/>
      <c r="G204" s="67"/>
      <c r="H204" s="67"/>
      <c r="I204" s="67"/>
      <c r="J204" s="67">
        <f>+J46/J25</f>
        <v>0.41599999999999998</v>
      </c>
      <c r="K204" s="67">
        <f>+K46/K25</f>
        <v>0.252</v>
      </c>
      <c r="L204" s="67">
        <v>2E-3</v>
      </c>
      <c r="M204" s="67"/>
      <c r="N204" s="67"/>
      <c r="O204" s="67"/>
      <c r="P204" s="64"/>
    </row>
    <row r="205" spans="1:16" x14ac:dyDescent="0.2">
      <c r="P205" s="64"/>
    </row>
    <row r="213" spans="1:15" x14ac:dyDescent="0.2">
      <c r="A213" s="55" t="s">
        <v>7</v>
      </c>
      <c r="B213" s="79"/>
      <c r="C213" s="79"/>
      <c r="D213" s="79"/>
      <c r="E213" s="79"/>
      <c r="F213" s="79"/>
      <c r="G213" s="40"/>
      <c r="H213" s="40"/>
      <c r="I213" s="40"/>
      <c r="J213" s="40"/>
      <c r="K213" s="40"/>
      <c r="L213" s="40"/>
      <c r="M213" s="81"/>
      <c r="N213" s="81"/>
      <c r="O213" s="81"/>
    </row>
    <row r="214" spans="1:15" x14ac:dyDescent="0.2">
      <c r="A214" s="53"/>
      <c r="B214" s="80"/>
      <c r="C214" s="80"/>
      <c r="D214" s="80"/>
      <c r="E214" s="80"/>
      <c r="F214" s="80"/>
      <c r="G214" s="40"/>
      <c r="H214" s="40"/>
      <c r="I214" s="40"/>
      <c r="J214" s="40"/>
      <c r="K214" s="40"/>
      <c r="L214" s="40"/>
      <c r="M214" s="81"/>
      <c r="N214" s="81"/>
      <c r="O214" s="81"/>
    </row>
    <row r="215" spans="1:15" x14ac:dyDescent="0.2">
      <c r="A215" s="53"/>
      <c r="B215" s="80"/>
      <c r="C215" s="80"/>
      <c r="D215" s="80"/>
      <c r="E215" s="80"/>
      <c r="F215" s="80"/>
      <c r="G215" s="40"/>
      <c r="H215" s="40"/>
      <c r="K215" s="40"/>
      <c r="L215" s="40"/>
      <c r="M215" s="81"/>
      <c r="N215" s="81"/>
      <c r="O215" s="81"/>
    </row>
    <row r="216" spans="1:15" x14ac:dyDescent="0.2">
      <c r="A216" s="53" t="s">
        <v>41</v>
      </c>
      <c r="B216" s="80"/>
      <c r="C216" s="80"/>
      <c r="D216" s="80"/>
      <c r="E216" s="80"/>
      <c r="F216" s="80"/>
      <c r="G216" s="27">
        <f>+K216-H216</f>
        <v>2676</v>
      </c>
      <c r="H216" s="27">
        <v>3463</v>
      </c>
      <c r="I216" s="40">
        <v>2232</v>
      </c>
      <c r="J216" s="40">
        <v>13385</v>
      </c>
      <c r="K216" s="40">
        <v>6139</v>
      </c>
      <c r="L216" s="40">
        <v>5169</v>
      </c>
      <c r="M216" s="81"/>
      <c r="N216" s="81"/>
      <c r="O216" s="81">
        <v>7533</v>
      </c>
    </row>
    <row r="217" spans="1:15" x14ac:dyDescent="0.2">
      <c r="A217" s="53" t="s">
        <v>51</v>
      </c>
      <c r="B217" s="80"/>
      <c r="C217" s="80"/>
      <c r="D217" s="80"/>
      <c r="E217" s="80"/>
      <c r="F217" s="80"/>
      <c r="G217" s="27">
        <f>+K217-H217</f>
        <v>652</v>
      </c>
      <c r="H217" s="27">
        <v>620</v>
      </c>
      <c r="I217" s="40">
        <v>445</v>
      </c>
      <c r="J217" s="40">
        <v>1931</v>
      </c>
      <c r="K217" s="40">
        <v>1272</v>
      </c>
      <c r="L217" s="40">
        <v>1266</v>
      </c>
      <c r="M217" s="81"/>
      <c r="N217" s="81"/>
      <c r="O217" s="81">
        <v>1897</v>
      </c>
    </row>
    <row r="218" spans="1:15" x14ac:dyDescent="0.2">
      <c r="A218" s="53" t="s">
        <v>42</v>
      </c>
      <c r="B218" s="80"/>
      <c r="C218" s="80"/>
      <c r="D218" s="80"/>
      <c r="E218" s="80"/>
      <c r="F218" s="80"/>
      <c r="G218" s="27">
        <f>+K218-H218</f>
        <v>163</v>
      </c>
      <c r="H218" s="27">
        <v>130</v>
      </c>
      <c r="I218" s="40">
        <v>239</v>
      </c>
      <c r="J218" s="40">
        <v>396</v>
      </c>
      <c r="K218" s="40">
        <v>293</v>
      </c>
      <c r="L218" s="40">
        <v>464</v>
      </c>
      <c r="M218" s="81"/>
      <c r="N218" s="81"/>
      <c r="O218" s="81">
        <v>590</v>
      </c>
    </row>
    <row r="219" spans="1:15" x14ac:dyDescent="0.2">
      <c r="A219" s="53" t="s">
        <v>43</v>
      </c>
      <c r="B219" s="80"/>
      <c r="C219" s="80"/>
      <c r="D219" s="80"/>
      <c r="E219" s="80"/>
      <c r="F219" s="80"/>
      <c r="G219" s="27" t="e">
        <f>+K219-H219</f>
        <v>#REF!</v>
      </c>
      <c r="H219" s="27">
        <v>99</v>
      </c>
      <c r="I219" s="40">
        <v>42</v>
      </c>
      <c r="J219" s="40" t="e">
        <f>+Group!#REF!</f>
        <v>#REF!</v>
      </c>
      <c r="K219" s="40" t="e">
        <f>+Group!#REF!</f>
        <v>#REF!</v>
      </c>
      <c r="L219" s="40">
        <v>246</v>
      </c>
      <c r="M219" s="81"/>
      <c r="N219" s="81"/>
      <c r="O219" s="81">
        <v>315</v>
      </c>
    </row>
    <row r="220" spans="1:15" x14ac:dyDescent="0.2">
      <c r="A220" s="53" t="s">
        <v>17</v>
      </c>
      <c r="B220" s="80"/>
      <c r="C220" s="80"/>
      <c r="D220" s="80"/>
      <c r="E220" s="80"/>
      <c r="F220" s="80"/>
      <c r="G220" s="27" t="e">
        <f>+K220-H220</f>
        <v>#REF!</v>
      </c>
      <c r="H220" s="27">
        <v>358</v>
      </c>
      <c r="I220" s="40">
        <v>388</v>
      </c>
      <c r="J220" s="40" t="e">
        <v>#REF!</v>
      </c>
      <c r="K220" s="40" t="e">
        <v>#REF!</v>
      </c>
      <c r="L220" s="40">
        <v>982</v>
      </c>
      <c r="M220" s="81"/>
      <c r="N220" s="81"/>
      <c r="O220" s="81">
        <v>1497</v>
      </c>
    </row>
    <row r="221" spans="1:15" x14ac:dyDescent="0.2">
      <c r="A221" s="53"/>
      <c r="B221" s="80"/>
      <c r="C221" s="80"/>
      <c r="D221" s="80"/>
      <c r="E221" s="80"/>
      <c r="F221" s="80"/>
      <c r="G221" s="27"/>
      <c r="H221" s="27"/>
      <c r="I221" s="40"/>
      <c r="J221" s="40"/>
      <c r="K221" s="40"/>
      <c r="L221" s="40"/>
      <c r="M221" s="81"/>
      <c r="N221" s="81"/>
      <c r="O221" s="81"/>
    </row>
    <row r="222" spans="1:15" x14ac:dyDescent="0.2">
      <c r="A222" s="53" t="s">
        <v>10</v>
      </c>
      <c r="B222" s="80"/>
      <c r="C222" s="80"/>
      <c r="D222" s="80"/>
      <c r="E222" s="80"/>
      <c r="F222" s="80"/>
      <c r="G222" s="27" t="e">
        <f>+K222-H222</f>
        <v>#REF!</v>
      </c>
      <c r="H222" s="27">
        <v>4671</v>
      </c>
      <c r="I222" s="40">
        <v>3346</v>
      </c>
      <c r="J222" s="40" t="e">
        <f>SUM(J216:J221)</f>
        <v>#REF!</v>
      </c>
      <c r="K222" s="40" t="e">
        <f>SUM(K216:K221)</f>
        <v>#REF!</v>
      </c>
      <c r="L222" s="40">
        <v>8128</v>
      </c>
      <c r="M222" s="81"/>
      <c r="N222" s="81"/>
      <c r="O222" s="81">
        <v>11832</v>
      </c>
    </row>
    <row r="223" spans="1:15" x14ac:dyDescent="0.2">
      <c r="A223" s="53" t="s">
        <v>11</v>
      </c>
      <c r="B223" s="80"/>
      <c r="C223" s="80"/>
      <c r="D223" s="80"/>
      <c r="E223" s="80"/>
      <c r="F223" s="80"/>
      <c r="G223" s="27"/>
      <c r="H223" s="27"/>
      <c r="I223" s="40">
        <v>0</v>
      </c>
      <c r="J223" s="40"/>
      <c r="K223" s="40"/>
      <c r="L223" s="40"/>
      <c r="M223" s="81"/>
      <c r="N223" s="81"/>
      <c r="O223" s="71"/>
    </row>
    <row r="224" spans="1:15" x14ac:dyDescent="0.2">
      <c r="A224" s="53" t="s">
        <v>12</v>
      </c>
      <c r="B224" s="80"/>
      <c r="C224" s="80"/>
      <c r="D224" s="80"/>
      <c r="E224" s="80"/>
      <c r="F224" s="80"/>
      <c r="G224" s="27" t="e">
        <f>+K224-H224</f>
        <v>#REF!</v>
      </c>
      <c r="H224" s="27">
        <v>4671</v>
      </c>
      <c r="I224" s="40">
        <v>3346</v>
      </c>
      <c r="J224" s="40" t="e">
        <f>+J222+J223</f>
        <v>#REF!</v>
      </c>
      <c r="K224" s="40" t="e">
        <f>+K222+K223</f>
        <v>#REF!</v>
      </c>
      <c r="L224" s="40">
        <v>8128</v>
      </c>
      <c r="M224" s="81"/>
      <c r="N224" s="81"/>
      <c r="O224" s="81">
        <v>11832</v>
      </c>
    </row>
    <row r="225" spans="1:15" x14ac:dyDescent="0.2">
      <c r="A225" s="53" t="s">
        <v>13</v>
      </c>
      <c r="B225" s="80"/>
      <c r="C225" s="80"/>
      <c r="D225" s="80"/>
      <c r="E225" s="80"/>
      <c r="F225" s="80"/>
      <c r="G225" s="27"/>
      <c r="H225" s="27"/>
      <c r="I225" s="40"/>
      <c r="J225" s="40"/>
      <c r="K225" s="40"/>
      <c r="L225" s="40"/>
      <c r="M225" s="81"/>
      <c r="N225" s="81"/>
      <c r="O225" s="88"/>
    </row>
    <row r="226" spans="1:15" x14ac:dyDescent="0.2">
      <c r="A226" s="53"/>
      <c r="B226" s="80"/>
      <c r="C226" s="80"/>
      <c r="D226" s="80"/>
      <c r="E226" s="80"/>
      <c r="F226" s="80"/>
      <c r="G226" s="27"/>
      <c r="H226" s="27"/>
      <c r="I226" s="40"/>
      <c r="J226" s="40"/>
      <c r="K226" s="40"/>
      <c r="L226" s="40"/>
      <c r="M226" s="81"/>
      <c r="N226" s="81"/>
      <c r="O226" s="81"/>
    </row>
    <row r="227" spans="1:15" x14ac:dyDescent="0.2">
      <c r="A227" s="55" t="s">
        <v>48</v>
      </c>
      <c r="B227" s="79"/>
      <c r="C227" s="79"/>
      <c r="D227" s="79"/>
      <c r="E227" s="79"/>
      <c r="F227" s="79"/>
      <c r="G227" s="27"/>
      <c r="H227" s="27"/>
      <c r="I227" s="40"/>
      <c r="J227" s="40"/>
      <c r="K227" s="40"/>
      <c r="L227" s="40"/>
      <c r="M227" s="81"/>
      <c r="N227" s="81"/>
      <c r="O227" s="81"/>
    </row>
    <row r="228" spans="1:15" x14ac:dyDescent="0.2">
      <c r="A228" s="53"/>
      <c r="B228" s="80"/>
      <c r="C228" s="80"/>
      <c r="D228" s="80"/>
      <c r="E228" s="80"/>
      <c r="F228" s="80"/>
      <c r="G228" s="27"/>
      <c r="H228" s="27"/>
      <c r="I228" s="40"/>
      <c r="J228" s="40"/>
      <c r="K228" s="40"/>
      <c r="L228" s="40"/>
      <c r="M228" s="81"/>
      <c r="N228" s="81"/>
      <c r="O228" s="81"/>
    </row>
    <row r="229" spans="1:15" x14ac:dyDescent="0.2">
      <c r="A229" s="53"/>
      <c r="B229" s="80"/>
      <c r="C229" s="80"/>
      <c r="D229" s="80"/>
      <c r="E229" s="80"/>
      <c r="F229" s="80"/>
      <c r="G229" s="27"/>
      <c r="H229" s="27"/>
      <c r="I229" s="40"/>
      <c r="J229" s="40"/>
      <c r="K229" s="56"/>
      <c r="L229" s="56"/>
      <c r="M229" s="185"/>
      <c r="N229" s="185"/>
      <c r="O229" s="81"/>
    </row>
    <row r="230" spans="1:15" x14ac:dyDescent="0.2">
      <c r="A230" s="53" t="s">
        <v>41</v>
      </c>
      <c r="B230" s="80"/>
      <c r="C230" s="80"/>
      <c r="D230" s="80"/>
      <c r="E230" s="80"/>
      <c r="F230" s="80"/>
      <c r="G230" s="27">
        <f>+K230-H230</f>
        <v>1203</v>
      </c>
      <c r="H230" s="27">
        <v>1440</v>
      </c>
      <c r="I230" s="56">
        <v>1354</v>
      </c>
      <c r="J230" s="40">
        <v>4576</v>
      </c>
      <c r="K230" s="40">
        <v>2643</v>
      </c>
      <c r="L230" s="40">
        <v>2530</v>
      </c>
      <c r="M230" s="81"/>
      <c r="N230" s="81"/>
      <c r="O230" s="81">
        <v>3183</v>
      </c>
    </row>
    <row r="231" spans="1:15" x14ac:dyDescent="0.2">
      <c r="A231" s="53" t="s">
        <v>51</v>
      </c>
      <c r="B231" s="80"/>
      <c r="C231" s="80"/>
      <c r="D231" s="80"/>
      <c r="E231" s="80"/>
      <c r="F231" s="80"/>
      <c r="G231" s="27">
        <f>+K231-H231</f>
        <v>13</v>
      </c>
      <c r="H231" s="27">
        <v>-63</v>
      </c>
      <c r="I231" s="40">
        <v>10</v>
      </c>
      <c r="J231" s="40">
        <v>-22</v>
      </c>
      <c r="K231" s="40">
        <v>-50</v>
      </c>
      <c r="L231" s="40">
        <v>-286</v>
      </c>
      <c r="M231" s="81"/>
      <c r="N231" s="81"/>
      <c r="O231" s="81">
        <v>-258</v>
      </c>
    </row>
    <row r="232" spans="1:15" x14ac:dyDescent="0.2">
      <c r="A232" s="53" t="s">
        <v>42</v>
      </c>
      <c r="B232" s="80"/>
      <c r="C232" s="80"/>
      <c r="D232" s="80"/>
      <c r="E232" s="80"/>
      <c r="F232" s="80"/>
      <c r="G232" s="27">
        <f>+K232-H232</f>
        <v>83</v>
      </c>
      <c r="H232" s="27">
        <v>51</v>
      </c>
      <c r="I232" s="40">
        <v>114</v>
      </c>
      <c r="J232" s="40">
        <v>158</v>
      </c>
      <c r="K232" s="40">
        <v>134</v>
      </c>
      <c r="L232" s="40">
        <v>146</v>
      </c>
      <c r="M232" s="81"/>
      <c r="N232" s="81"/>
      <c r="O232" s="81">
        <v>179</v>
      </c>
    </row>
    <row r="233" spans="1:15" x14ac:dyDescent="0.2">
      <c r="A233" s="53" t="s">
        <v>43</v>
      </c>
      <c r="B233" s="80"/>
      <c r="C233" s="80"/>
      <c r="D233" s="80"/>
      <c r="E233" s="80"/>
      <c r="F233" s="80"/>
      <c r="G233" s="27" t="e">
        <f>+K233-H233</f>
        <v>#REF!</v>
      </c>
      <c r="H233" s="27">
        <v>42</v>
      </c>
      <c r="I233" s="40">
        <v>-193</v>
      </c>
      <c r="J233" s="40" t="e">
        <v>#REF!</v>
      </c>
      <c r="K233" s="40" t="e">
        <v>#REF!</v>
      </c>
      <c r="L233" s="40">
        <v>-234</v>
      </c>
      <c r="M233" s="81"/>
      <c r="N233" s="81"/>
      <c r="O233" s="81">
        <v>-267</v>
      </c>
    </row>
    <row r="234" spans="1:15" x14ac:dyDescent="0.2">
      <c r="A234" s="53" t="s">
        <v>17</v>
      </c>
      <c r="B234" s="80"/>
      <c r="C234" s="80"/>
      <c r="D234" s="80"/>
      <c r="E234" s="80"/>
      <c r="F234" s="80"/>
      <c r="G234" s="27" t="e">
        <f>+K234-H234</f>
        <v>#REF!</v>
      </c>
      <c r="H234" s="27">
        <v>62</v>
      </c>
      <c r="I234" s="40">
        <v>-95</v>
      </c>
      <c r="J234" s="40" t="e">
        <v>#REF!</v>
      </c>
      <c r="K234" s="40" t="e">
        <v>#REF!</v>
      </c>
      <c r="L234" s="40">
        <v>-286</v>
      </c>
      <c r="M234" s="81"/>
      <c r="N234" s="81"/>
      <c r="O234" s="81">
        <v>-160</v>
      </c>
    </row>
    <row r="235" spans="1:15" x14ac:dyDescent="0.2">
      <c r="A235" s="53"/>
      <c r="B235" s="80"/>
      <c r="C235" s="80"/>
      <c r="D235" s="80"/>
      <c r="E235" s="80"/>
      <c r="F235" s="80"/>
      <c r="G235" s="27"/>
      <c r="H235" s="27"/>
      <c r="I235" s="40"/>
      <c r="J235" s="40"/>
      <c r="K235" s="40"/>
      <c r="L235" s="40"/>
      <c r="M235" s="81"/>
      <c r="N235" s="81"/>
      <c r="O235" s="81"/>
    </row>
    <row r="236" spans="1:15" x14ac:dyDescent="0.2">
      <c r="A236" s="53" t="s">
        <v>10</v>
      </c>
      <c r="B236" s="80"/>
      <c r="C236" s="80"/>
      <c r="D236" s="80"/>
      <c r="E236" s="80"/>
      <c r="F236" s="80"/>
      <c r="G236" s="27" t="e">
        <f>+K236-H236</f>
        <v>#REF!</v>
      </c>
      <c r="H236" s="27">
        <v>1531</v>
      </c>
      <c r="I236" s="40">
        <v>1190</v>
      </c>
      <c r="J236" s="40" t="e">
        <f>SUM(J230:J235)</f>
        <v>#REF!</v>
      </c>
      <c r="K236" s="40" t="e">
        <f>SUM(K230:K235)</f>
        <v>#REF!</v>
      </c>
      <c r="L236" s="40">
        <v>1870</v>
      </c>
      <c r="M236" s="81"/>
      <c r="N236" s="81"/>
      <c r="O236" s="81">
        <v>2677</v>
      </c>
    </row>
    <row r="237" spans="1:15" x14ac:dyDescent="0.2">
      <c r="A237" s="53" t="s">
        <v>15</v>
      </c>
      <c r="B237" s="80"/>
      <c r="C237" s="80"/>
      <c r="D237" s="80"/>
      <c r="E237" s="80"/>
      <c r="F237" s="80"/>
      <c r="G237" s="27">
        <f>+K237-H237</f>
        <v>3</v>
      </c>
      <c r="H237" s="27">
        <v>6</v>
      </c>
      <c r="I237" s="40">
        <v>6</v>
      </c>
      <c r="J237" s="40">
        <f>+J33</f>
        <v>12</v>
      </c>
      <c r="K237" s="40">
        <f>+K33</f>
        <v>9</v>
      </c>
      <c r="L237" s="40">
        <v>19</v>
      </c>
      <c r="M237" s="81"/>
      <c r="N237" s="81"/>
      <c r="O237" s="81">
        <v>26</v>
      </c>
    </row>
    <row r="238" spans="1:15" x14ac:dyDescent="0.2">
      <c r="A238" s="53" t="s">
        <v>49</v>
      </c>
      <c r="B238" s="80"/>
      <c r="C238" s="80"/>
      <c r="D238" s="80"/>
      <c r="E238" s="80"/>
      <c r="F238" s="80"/>
      <c r="G238" s="27">
        <f>+K238-H238</f>
        <v>338</v>
      </c>
      <c r="H238" s="27">
        <v>334</v>
      </c>
      <c r="I238" s="40">
        <v>614</v>
      </c>
      <c r="J238" s="40">
        <v>1192</v>
      </c>
      <c r="K238" s="40">
        <v>672</v>
      </c>
      <c r="L238" s="40">
        <v>1243</v>
      </c>
      <c r="M238" s="81"/>
      <c r="N238" s="81"/>
      <c r="O238" s="81">
        <v>1343</v>
      </c>
    </row>
    <row r="239" spans="1:15" x14ac:dyDescent="0.2">
      <c r="A239" s="53" t="s">
        <v>50</v>
      </c>
      <c r="B239" s="80"/>
      <c r="C239" s="80"/>
      <c r="D239" s="80"/>
      <c r="E239" s="80"/>
      <c r="F239" s="80"/>
      <c r="G239" s="27">
        <f>+K239-H239</f>
        <v>0</v>
      </c>
      <c r="H239" s="27">
        <v>0</v>
      </c>
      <c r="I239" s="40"/>
      <c r="J239" s="40">
        <f>-J42</f>
        <v>132</v>
      </c>
      <c r="K239" s="40"/>
      <c r="L239" s="40">
        <v>0</v>
      </c>
      <c r="M239" s="81"/>
      <c r="N239" s="81"/>
      <c r="O239" s="81">
        <v>0</v>
      </c>
    </row>
    <row r="240" spans="1:15" x14ac:dyDescent="0.2">
      <c r="A240" s="53" t="s">
        <v>14</v>
      </c>
      <c r="B240" s="80"/>
      <c r="C240" s="80"/>
      <c r="D240" s="80"/>
      <c r="E240" s="80"/>
      <c r="F240" s="80"/>
      <c r="G240" s="27" t="e">
        <f>+K240-H240</f>
        <v>#REF!</v>
      </c>
      <c r="H240" s="27">
        <v>1192</v>
      </c>
      <c r="I240" s="40">
        <v>570</v>
      </c>
      <c r="J240" s="40" t="e">
        <f>+J236-J237-J238-J239</f>
        <v>#REF!</v>
      </c>
      <c r="K240" s="40" t="e">
        <f>+K236-K237-K238-K239</f>
        <v>#REF!</v>
      </c>
      <c r="L240" s="40">
        <v>608</v>
      </c>
      <c r="M240" s="81"/>
      <c r="N240" s="81"/>
      <c r="O240" s="81">
        <v>1308</v>
      </c>
    </row>
    <row r="241" spans="1:15" x14ac:dyDescent="0.2">
      <c r="A241" s="53"/>
      <c r="B241" s="80"/>
      <c r="C241" s="80"/>
      <c r="D241" s="80"/>
      <c r="E241" s="80"/>
      <c r="F241" s="80"/>
      <c r="G241" s="27"/>
      <c r="H241" s="27"/>
      <c r="I241" s="40"/>
      <c r="J241" s="40"/>
      <c r="K241" s="40"/>
      <c r="L241" s="40"/>
      <c r="M241" s="81"/>
      <c r="N241" s="81"/>
      <c r="O241" s="81"/>
    </row>
    <row r="242" spans="1:15" x14ac:dyDescent="0.2">
      <c r="A242" s="53"/>
      <c r="B242" s="80"/>
      <c r="C242" s="80"/>
      <c r="D242" s="80"/>
      <c r="E242" s="80"/>
      <c r="F242" s="80"/>
      <c r="G242" s="27"/>
      <c r="H242" s="27"/>
      <c r="I242" s="40"/>
      <c r="J242" s="40"/>
      <c r="K242" s="40"/>
      <c r="L242" s="40"/>
      <c r="M242" s="81"/>
      <c r="N242" s="81"/>
      <c r="O242" s="81"/>
    </row>
    <row r="243" spans="1:15" x14ac:dyDescent="0.2">
      <c r="A243" s="53" t="s">
        <v>44</v>
      </c>
      <c r="B243" s="80"/>
      <c r="C243" s="80"/>
      <c r="D243" s="80"/>
      <c r="E243" s="80"/>
      <c r="F243" s="80"/>
      <c r="G243" s="27"/>
      <c r="H243" s="27"/>
      <c r="I243" s="40"/>
      <c r="J243" s="40"/>
      <c r="K243" s="40"/>
      <c r="L243" s="40"/>
      <c r="M243" s="81"/>
      <c r="N243" s="81"/>
      <c r="O243" s="81"/>
    </row>
    <row r="244" spans="1:15" x14ac:dyDescent="0.2">
      <c r="A244" s="53"/>
      <c r="B244" s="80"/>
      <c r="C244" s="80"/>
      <c r="D244" s="80"/>
      <c r="E244" s="80"/>
      <c r="F244" s="80"/>
      <c r="G244" s="27"/>
      <c r="H244" s="27"/>
      <c r="I244" s="40"/>
      <c r="J244" s="40"/>
      <c r="K244" s="40"/>
      <c r="L244" s="40"/>
      <c r="M244" s="81"/>
      <c r="N244" s="81"/>
      <c r="O244" s="81"/>
    </row>
    <row r="245" spans="1:15" x14ac:dyDescent="0.2">
      <c r="A245" s="53"/>
      <c r="B245" s="80"/>
      <c r="C245" s="80"/>
      <c r="D245" s="80"/>
      <c r="E245" s="80"/>
      <c r="F245" s="80"/>
      <c r="G245" s="27"/>
      <c r="H245" s="27"/>
      <c r="I245" s="40"/>
      <c r="J245" s="40"/>
      <c r="K245" s="40"/>
      <c r="L245" s="40"/>
      <c r="M245" s="81"/>
      <c r="N245" s="81"/>
      <c r="O245" s="81"/>
    </row>
    <row r="246" spans="1:15" x14ac:dyDescent="0.2">
      <c r="A246" s="53" t="s">
        <v>41</v>
      </c>
      <c r="B246" s="80"/>
      <c r="C246" s="80"/>
      <c r="D246" s="80"/>
      <c r="E246" s="80"/>
      <c r="F246" s="80"/>
      <c r="G246" s="27">
        <f t="shared" ref="G246:G251" si="5">+J246</f>
        <v>6816</v>
      </c>
      <c r="H246" s="27">
        <v>5025</v>
      </c>
      <c r="I246" s="40">
        <v>2779</v>
      </c>
      <c r="J246" s="40">
        <v>6816</v>
      </c>
      <c r="K246" s="40">
        <v>5025</v>
      </c>
      <c r="L246" s="40">
        <v>2779</v>
      </c>
      <c r="M246" s="81"/>
      <c r="N246" s="81"/>
      <c r="O246" s="81">
        <v>2690</v>
      </c>
    </row>
    <row r="247" spans="1:15" x14ac:dyDescent="0.2">
      <c r="A247" s="53" t="s">
        <v>51</v>
      </c>
      <c r="B247" s="80"/>
      <c r="C247" s="80"/>
      <c r="D247" s="80"/>
      <c r="E247" s="80"/>
      <c r="F247" s="80"/>
      <c r="G247" s="27">
        <f t="shared" si="5"/>
        <v>1557</v>
      </c>
      <c r="H247" s="27">
        <v>1378</v>
      </c>
      <c r="I247" s="40">
        <v>1700</v>
      </c>
      <c r="J247" s="40">
        <v>1557</v>
      </c>
      <c r="K247" s="40">
        <v>1378</v>
      </c>
      <c r="L247" s="40">
        <v>1700</v>
      </c>
      <c r="M247" s="81"/>
      <c r="N247" s="81"/>
      <c r="O247" s="81">
        <v>777</v>
      </c>
    </row>
    <row r="248" spans="1:15" x14ac:dyDescent="0.2">
      <c r="A248" s="53" t="s">
        <v>42</v>
      </c>
      <c r="B248" s="80"/>
      <c r="C248" s="80"/>
      <c r="D248" s="80"/>
      <c r="E248" s="80"/>
      <c r="F248" s="80"/>
      <c r="G248" s="27">
        <f t="shared" si="5"/>
        <v>176</v>
      </c>
      <c r="H248" s="27">
        <v>0</v>
      </c>
      <c r="I248" s="40">
        <v>0</v>
      </c>
      <c r="J248" s="40">
        <v>176</v>
      </c>
      <c r="K248" s="40"/>
      <c r="L248" s="40"/>
      <c r="M248" s="81"/>
      <c r="N248" s="81"/>
      <c r="O248" s="81"/>
    </row>
    <row r="249" spans="1:15" x14ac:dyDescent="0.2">
      <c r="A249" s="53" t="s">
        <v>43</v>
      </c>
      <c r="B249" s="80"/>
      <c r="C249" s="80"/>
      <c r="D249" s="80"/>
      <c r="E249" s="80"/>
      <c r="F249" s="80"/>
      <c r="G249" s="27">
        <f t="shared" si="5"/>
        <v>244</v>
      </c>
      <c r="H249" s="27">
        <v>0</v>
      </c>
      <c r="I249" s="40">
        <v>0</v>
      </c>
      <c r="J249" s="40">
        <v>244</v>
      </c>
      <c r="K249" s="40"/>
      <c r="L249" s="40"/>
      <c r="M249" s="81"/>
      <c r="N249" s="81"/>
      <c r="O249" s="81"/>
    </row>
    <row r="250" spans="1:15" x14ac:dyDescent="0.2">
      <c r="A250" s="53" t="s">
        <v>17</v>
      </c>
      <c r="B250" s="80"/>
      <c r="C250" s="80"/>
      <c r="D250" s="80"/>
      <c r="E250" s="80"/>
      <c r="F250" s="80"/>
      <c r="G250" s="27">
        <f t="shared" si="5"/>
        <v>547</v>
      </c>
      <c r="H250" s="27">
        <v>1046</v>
      </c>
      <c r="I250" s="40">
        <v>862</v>
      </c>
      <c r="J250" s="40">
        <v>547</v>
      </c>
      <c r="K250" s="40">
        <v>1046</v>
      </c>
      <c r="L250" s="40">
        <v>862</v>
      </c>
      <c r="M250" s="81"/>
      <c r="N250" s="81"/>
      <c r="O250" s="81">
        <v>867</v>
      </c>
    </row>
    <row r="251" spans="1:15" x14ac:dyDescent="0.2">
      <c r="A251" s="53" t="s">
        <v>45</v>
      </c>
      <c r="B251" s="80"/>
      <c r="C251" s="80"/>
      <c r="D251" s="80"/>
      <c r="E251" s="80"/>
      <c r="F251" s="80"/>
      <c r="G251" s="27">
        <f t="shared" si="5"/>
        <v>1401</v>
      </c>
      <c r="H251" s="27">
        <v>360</v>
      </c>
      <c r="I251" s="40">
        <v>1672</v>
      </c>
      <c r="J251" s="40">
        <v>1401</v>
      </c>
      <c r="K251" s="40">
        <v>360</v>
      </c>
      <c r="L251" s="40">
        <v>1672</v>
      </c>
      <c r="M251" s="81"/>
      <c r="N251" s="81"/>
      <c r="O251" s="81">
        <v>1527</v>
      </c>
    </row>
    <row r="252" spans="1:15" x14ac:dyDescent="0.2">
      <c r="A252" s="53" t="s">
        <v>46</v>
      </c>
      <c r="B252" s="80"/>
      <c r="C252" s="80"/>
      <c r="D252" s="80"/>
      <c r="E252" s="80"/>
      <c r="F252" s="80"/>
      <c r="G252" s="27">
        <f>SUM(G246:G251)</f>
        <v>10741</v>
      </c>
      <c r="H252" s="27">
        <v>7809</v>
      </c>
      <c r="I252" s="40">
        <v>7012</v>
      </c>
      <c r="J252" s="81">
        <f>SUM(J246:J251)</f>
        <v>10741</v>
      </c>
      <c r="K252" s="41">
        <f>SUM(K246:K251)</f>
        <v>7809</v>
      </c>
      <c r="L252" s="41">
        <v>7012</v>
      </c>
      <c r="M252" s="81"/>
      <c r="N252" s="81"/>
      <c r="O252" s="40">
        <v>5861</v>
      </c>
    </row>
    <row r="261" spans="1:1" x14ac:dyDescent="0.2">
      <c r="A261" s="11" t="s">
        <v>100</v>
      </c>
    </row>
    <row r="262" spans="1:1" x14ac:dyDescent="0.2">
      <c r="A262" s="11" t="s">
        <v>101</v>
      </c>
    </row>
    <row r="315" spans="1:8" x14ac:dyDescent="0.2">
      <c r="A315" s="2" t="s">
        <v>76</v>
      </c>
      <c r="B315" s="2"/>
      <c r="C315" s="2"/>
      <c r="D315" s="2"/>
      <c r="E315" s="2"/>
      <c r="F315" s="2"/>
      <c r="G315" s="2"/>
      <c r="H315" s="2"/>
    </row>
    <row r="316" spans="1:8" x14ac:dyDescent="0.2">
      <c r="A316" s="2" t="s">
        <v>77</v>
      </c>
      <c r="B316" s="2"/>
      <c r="C316" s="2"/>
      <c r="D316" s="2"/>
      <c r="E316" s="2"/>
      <c r="F316" s="2"/>
      <c r="G316" s="2"/>
      <c r="H316" s="2"/>
    </row>
    <row r="317" spans="1:8" x14ac:dyDescent="0.2">
      <c r="A317" s="2" t="s">
        <v>74</v>
      </c>
      <c r="B317" s="2"/>
      <c r="C317" s="2"/>
      <c r="D317" s="2"/>
      <c r="E317" s="2"/>
      <c r="F317" s="2"/>
      <c r="G317" s="2"/>
      <c r="H317" s="2"/>
    </row>
    <row r="318" spans="1:8" x14ac:dyDescent="0.2">
      <c r="A318" s="2" t="s">
        <v>75</v>
      </c>
      <c r="B318" s="2"/>
      <c r="C318" s="2"/>
      <c r="D318" s="2"/>
      <c r="E318" s="2"/>
      <c r="F318" s="2"/>
      <c r="G318" s="2"/>
      <c r="H318" s="2"/>
    </row>
    <row r="319" spans="1:8" x14ac:dyDescent="0.2">
      <c r="A319" s="3" t="s">
        <v>79</v>
      </c>
      <c r="B319" s="3"/>
      <c r="C319" s="3"/>
      <c r="D319" s="3"/>
      <c r="E319" s="3"/>
      <c r="F319" s="3"/>
      <c r="G319" s="3"/>
      <c r="H319" s="3"/>
    </row>
    <row r="320" spans="1:8" x14ac:dyDescent="0.2">
      <c r="A320" s="2" t="s">
        <v>83</v>
      </c>
      <c r="B320" s="2"/>
      <c r="C320" s="2"/>
      <c r="D320" s="2"/>
      <c r="E320" s="2"/>
      <c r="F320" s="2"/>
      <c r="G320" s="2"/>
      <c r="H320" s="2"/>
    </row>
  </sheetData>
  <phoneticPr fontId="0" type="noConversion"/>
  <printOptions horizontalCentered="1"/>
  <pageMargins left="0.25" right="0.25" top="0.25" bottom="0.25" header="0" footer="0"/>
  <pageSetup paperSize="9" scale="68" fitToHeight="3" orientation="landscape" r:id="rId1"/>
  <headerFooter alignWithMargins="0"/>
  <rowBreaks count="2" manualBreakCount="2">
    <brk id="71" max="11" man="1"/>
    <brk id="120"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439"/>
  <sheetViews>
    <sheetView showZeros="0" zoomScale="75" zoomScaleNormal="75" zoomScaleSheetLayoutView="75" workbookViewId="0">
      <selection activeCell="J21" sqref="J21"/>
    </sheetView>
  </sheetViews>
  <sheetFormatPr defaultRowHeight="12.75" x14ac:dyDescent="0.2"/>
  <cols>
    <col min="1" max="1" width="50.125" style="11" customWidth="1"/>
    <col min="2" max="2" width="20.5" style="11" customWidth="1"/>
    <col min="3" max="3" width="19.875" style="11" customWidth="1"/>
    <col min="4" max="4" width="19" style="11" hidden="1" customWidth="1"/>
    <col min="5" max="5" width="11.75" style="11" customWidth="1"/>
    <col min="6" max="6" width="15.75" style="11" customWidth="1"/>
    <col min="7" max="7" width="14.375" style="11" customWidth="1"/>
    <col min="8" max="16384" width="9" style="11"/>
  </cols>
  <sheetData>
    <row r="1" spans="1:7" x14ac:dyDescent="0.2">
      <c r="A1" s="459" t="s">
        <v>16</v>
      </c>
      <c r="B1" s="459"/>
      <c r="C1" s="459"/>
      <c r="D1" s="459"/>
      <c r="E1" s="459"/>
      <c r="F1" s="459"/>
      <c r="G1" s="459"/>
    </row>
    <row r="2" spans="1:7" ht="12.75" hidden="1" customHeight="1" x14ac:dyDescent="0.2">
      <c r="A2" s="207"/>
      <c r="B2" s="207"/>
      <c r="C2" s="207"/>
      <c r="D2" s="207"/>
      <c r="E2" s="207"/>
      <c r="F2" s="207"/>
      <c r="G2" s="207"/>
    </row>
    <row r="3" spans="1:7" x14ac:dyDescent="0.2">
      <c r="A3" s="459" t="s">
        <v>37</v>
      </c>
      <c r="B3" s="459"/>
      <c r="C3" s="459"/>
      <c r="D3" s="459"/>
      <c r="E3" s="459"/>
      <c r="F3" s="459"/>
      <c r="G3" s="459"/>
    </row>
    <row r="4" spans="1:7" x14ac:dyDescent="0.2">
      <c r="A4" s="459" t="s">
        <v>38</v>
      </c>
      <c r="B4" s="459"/>
      <c r="C4" s="459"/>
      <c r="D4" s="459"/>
      <c r="E4" s="459"/>
      <c r="F4" s="459"/>
      <c r="G4" s="459"/>
    </row>
    <row r="5" spans="1:7" x14ac:dyDescent="0.2">
      <c r="A5" s="459" t="s">
        <v>144</v>
      </c>
      <c r="B5" s="459"/>
      <c r="C5" s="459"/>
      <c r="D5" s="459"/>
      <c r="E5" s="459"/>
      <c r="F5" s="459"/>
      <c r="G5" s="459"/>
    </row>
    <row r="6" spans="1:7" x14ac:dyDescent="0.2">
      <c r="A6" s="9"/>
      <c r="B6" s="9"/>
      <c r="C6" s="9"/>
      <c r="D6" s="9"/>
    </row>
    <row r="7" spans="1:7" s="244" customFormat="1" x14ac:dyDescent="0.2">
      <c r="B7" s="252">
        <v>481.25</v>
      </c>
      <c r="C7" s="252">
        <f>B7</f>
        <v>481.25</v>
      </c>
      <c r="D7" s="252">
        <v>439.55</v>
      </c>
    </row>
    <row r="8" spans="1:7" ht="13.5" thickBot="1" x14ac:dyDescent="0.25">
      <c r="A8" s="219"/>
      <c r="B8" s="219"/>
      <c r="C8" s="219"/>
      <c r="D8" s="243" t="s">
        <v>153</v>
      </c>
    </row>
    <row r="9" spans="1:7" ht="13.5" hidden="1" thickBot="1" x14ac:dyDescent="0.25">
      <c r="A9" s="9"/>
      <c r="B9" s="9"/>
      <c r="C9" s="9"/>
      <c r="D9" s="9"/>
    </row>
    <row r="10" spans="1:7" ht="13.5" hidden="1" thickBot="1" x14ac:dyDescent="0.25">
      <c r="A10" s="16"/>
      <c r="B10" s="16"/>
      <c r="C10" s="16"/>
      <c r="D10" s="16"/>
    </row>
    <row r="11" spans="1:7" ht="13.5" hidden="1" thickBot="1" x14ac:dyDescent="0.25">
      <c r="A11" s="20"/>
      <c r="B11" s="20"/>
      <c r="C11" s="20"/>
      <c r="D11" s="20"/>
    </row>
    <row r="12" spans="1:7" ht="13.5" hidden="1" thickBot="1" x14ac:dyDescent="0.25">
      <c r="A12" s="19"/>
      <c r="B12" s="19"/>
      <c r="C12" s="19"/>
      <c r="D12" s="19"/>
    </row>
    <row r="13" spans="1:7" x14ac:dyDescent="0.2">
      <c r="A13" s="82"/>
      <c r="B13" s="253" t="e">
        <f>#REF!</f>
        <v>#REF!</v>
      </c>
      <c r="C13" s="253" t="e">
        <f>#REF!</f>
        <v>#REF!</v>
      </c>
      <c r="D13" s="223" t="s">
        <v>26</v>
      </c>
      <c r="E13" s="72" t="s">
        <v>28</v>
      </c>
      <c r="F13" s="208" t="s">
        <v>29</v>
      </c>
      <c r="G13" s="121" t="s">
        <v>52</v>
      </c>
    </row>
    <row r="14" spans="1:7" x14ac:dyDescent="0.2">
      <c r="A14" s="24" t="s">
        <v>2</v>
      </c>
      <c r="B14" s="254" t="e">
        <f>#REF!</f>
        <v>#REF!</v>
      </c>
      <c r="C14" s="254" t="e">
        <f>#REF!</f>
        <v>#REF!</v>
      </c>
      <c r="D14" s="224" t="s">
        <v>134</v>
      </c>
      <c r="E14" s="73"/>
      <c r="F14" s="209"/>
      <c r="G14" s="122"/>
    </row>
    <row r="15" spans="1:7" ht="15.75" customHeight="1" x14ac:dyDescent="0.2">
      <c r="A15" s="35"/>
      <c r="B15" s="255" t="e">
        <f>#REF!</f>
        <v>#REF!</v>
      </c>
      <c r="C15" s="257" t="e">
        <f>#REF!</f>
        <v>#REF!</v>
      </c>
      <c r="D15" s="225">
        <v>2007</v>
      </c>
      <c r="E15" s="73"/>
      <c r="F15" s="209"/>
      <c r="G15" s="122"/>
    </row>
    <row r="16" spans="1:7" ht="13.5" thickBot="1" x14ac:dyDescent="0.25">
      <c r="A16" s="87"/>
      <c r="B16" s="256" t="e">
        <f>#REF!</f>
        <v>#REF!</v>
      </c>
      <c r="C16" s="256" t="e">
        <f>#REF!</f>
        <v>#REF!</v>
      </c>
      <c r="D16" s="230" t="s">
        <v>5</v>
      </c>
      <c r="E16" s="115"/>
      <c r="F16" s="210"/>
      <c r="G16" s="211"/>
    </row>
    <row r="17" spans="1:7" x14ac:dyDescent="0.2">
      <c r="A17" s="24" t="e">
        <f>#REF!</f>
        <v>#REF!</v>
      </c>
      <c r="B17" s="249" t="e">
        <f>#REF!/'MLTD-$'!$B$7</f>
        <v>#REF!</v>
      </c>
      <c r="C17" s="249" t="e">
        <f>#REF!/'MLTD-$'!$C$7</f>
        <v>#REF!</v>
      </c>
      <c r="D17" s="249">
        <v>113.34</v>
      </c>
      <c r="E17" s="213" t="e">
        <f>B17/#REF!-1</f>
        <v>#REF!</v>
      </c>
      <c r="F17" s="213" t="e">
        <f>B17/#REF!-1</f>
        <v>#REF!</v>
      </c>
      <c r="G17" s="70" t="e">
        <f>C17/#REF!-1</f>
        <v>#REF!</v>
      </c>
    </row>
    <row r="18" spans="1:7" x14ac:dyDescent="0.2">
      <c r="A18" s="24" t="e">
        <f>#REF!</f>
        <v>#REF!</v>
      </c>
      <c r="B18" s="249" t="e">
        <f>#REF!/'MLTD-$'!$B$7</f>
        <v>#REF!</v>
      </c>
      <c r="C18" s="249" t="e">
        <f>#REF!/'MLTD-$'!$C$7</f>
        <v>#REF!</v>
      </c>
      <c r="D18" s="249">
        <v>2.0499999999999998</v>
      </c>
      <c r="E18" s="213" t="e">
        <f>B18/#REF!-1</f>
        <v>#REF!</v>
      </c>
      <c r="F18" s="213" t="e">
        <f>B18/#REF!-1</f>
        <v>#REF!</v>
      </c>
      <c r="G18" s="70" t="e">
        <f>C18/#REF!-1</f>
        <v>#REF!</v>
      </c>
    </row>
    <row r="19" spans="1:7" x14ac:dyDescent="0.2">
      <c r="A19" s="24" t="e">
        <f>#REF!</f>
        <v>#REF!</v>
      </c>
      <c r="B19" s="245"/>
      <c r="C19" s="245"/>
      <c r="D19" s="245"/>
      <c r="E19" s="213"/>
      <c r="F19" s="213"/>
      <c r="G19" s="70"/>
    </row>
    <row r="20" spans="1:7" x14ac:dyDescent="0.2">
      <c r="A20" s="24" t="e">
        <f>#REF!</f>
        <v>#REF!</v>
      </c>
      <c r="B20" s="246" t="e">
        <f>+B17+B18</f>
        <v>#REF!</v>
      </c>
      <c r="C20" s="246" t="e">
        <f>+C17+C18</f>
        <v>#REF!</v>
      </c>
      <c r="D20" s="246">
        <f>+D17+D18</f>
        <v>115.39</v>
      </c>
      <c r="E20" s="213" t="e">
        <f>B20/#REF!-1</f>
        <v>#REF!</v>
      </c>
      <c r="F20" s="213" t="e">
        <f>B20/#REF!-1</f>
        <v>#REF!</v>
      </c>
      <c r="G20" s="70" t="e">
        <f>C20/#REF!-1</f>
        <v>#REF!</v>
      </c>
    </row>
    <row r="21" spans="1:7" x14ac:dyDescent="0.2">
      <c r="A21" s="24" t="e">
        <f>#REF!</f>
        <v>#REF!</v>
      </c>
      <c r="B21" s="245"/>
      <c r="C21" s="245"/>
      <c r="D21" s="245"/>
      <c r="E21" s="213"/>
      <c r="F21" s="213"/>
      <c r="G21" s="70"/>
    </row>
    <row r="22" spans="1:7" x14ac:dyDescent="0.2">
      <c r="A22" s="24" t="e">
        <f>#REF!</f>
        <v>#REF!</v>
      </c>
      <c r="B22" s="249" t="e">
        <f>#REF!/'MLTD-$'!$B$7</f>
        <v>#REF!</v>
      </c>
      <c r="C22" s="249" t="e">
        <f>#REF!/'MLTD-$'!$C$7</f>
        <v>#REF!</v>
      </c>
      <c r="D22" s="249">
        <v>73.75</v>
      </c>
      <c r="E22" s="213" t="e">
        <f>B22/#REF!-1</f>
        <v>#REF!</v>
      </c>
      <c r="F22" s="213" t="e">
        <f>B22/#REF!-1</f>
        <v>#REF!</v>
      </c>
      <c r="G22" s="70" t="e">
        <f>C22/#REF!-1</f>
        <v>#REF!</v>
      </c>
    </row>
    <row r="23" spans="1:7" x14ac:dyDescent="0.2">
      <c r="A23" s="24" t="e">
        <f>#REF!</f>
        <v>#REF!</v>
      </c>
      <c r="B23" s="249" t="e">
        <f>#REF!/'MLTD-$'!$B$7</f>
        <v>#REF!</v>
      </c>
      <c r="C23" s="249" t="e">
        <f>#REF!/'MLTD-$'!$C$7</f>
        <v>#REF!</v>
      </c>
      <c r="D23" s="249">
        <v>6.27</v>
      </c>
      <c r="E23" s="213" t="e">
        <f>B23/#REF!-1</f>
        <v>#REF!</v>
      </c>
      <c r="F23" s="213" t="e">
        <f>B23/#REF!-1</f>
        <v>#REF!</v>
      </c>
      <c r="G23" s="70" t="e">
        <f>C23/#REF!-1</f>
        <v>#REF!</v>
      </c>
    </row>
    <row r="24" spans="1:7" x14ac:dyDescent="0.2">
      <c r="A24" s="24" t="e">
        <f>#REF!</f>
        <v>#REF!</v>
      </c>
      <c r="B24" s="249" t="e">
        <f>#REF!/'MLTD-$'!$B$7</f>
        <v>#REF!</v>
      </c>
      <c r="C24" s="249" t="e">
        <f>#REF!/'MLTD-$'!$C$7</f>
        <v>#REF!</v>
      </c>
      <c r="D24" s="249">
        <v>5.74</v>
      </c>
      <c r="E24" s="213" t="e">
        <f>B24/#REF!-1</f>
        <v>#REF!</v>
      </c>
      <c r="F24" s="213" t="e">
        <f>B24/#REF!-1</f>
        <v>#REF!</v>
      </c>
      <c r="G24" s="70" t="e">
        <f>C24/#REF!-1</f>
        <v>#REF!</v>
      </c>
    </row>
    <row r="25" spans="1:7" x14ac:dyDescent="0.2">
      <c r="A25" s="24" t="e">
        <f>#REF!</f>
        <v>#REF!</v>
      </c>
      <c r="B25" s="249" t="e">
        <f>#REF!/'MLTD-$'!$B$7</f>
        <v>#REF!</v>
      </c>
      <c r="C25" s="249" t="e">
        <f>#REF!/'MLTD-$'!$C$7</f>
        <v>#REF!</v>
      </c>
      <c r="D25" s="249">
        <v>14.64</v>
      </c>
      <c r="E25" s="213" t="e">
        <f>B25/#REF!-1</f>
        <v>#REF!</v>
      </c>
      <c r="F25" s="213" t="e">
        <f>B25/#REF!-1</f>
        <v>#REF!</v>
      </c>
      <c r="G25" s="70" t="e">
        <f>C25/#REF!-1</f>
        <v>#REF!</v>
      </c>
    </row>
    <row r="26" spans="1:7" x14ac:dyDescent="0.2">
      <c r="A26" s="24" t="e">
        <f>#REF!</f>
        <v>#REF!</v>
      </c>
      <c r="B26" s="247" t="e">
        <f>SUM(B22:B25)</f>
        <v>#REF!</v>
      </c>
      <c r="C26" s="247" t="e">
        <f>SUM(C22:C25)</f>
        <v>#REF!</v>
      </c>
      <c r="D26" s="247">
        <f>SUM(D22:D25)</f>
        <v>100.4</v>
      </c>
      <c r="E26" s="213" t="e">
        <f>B26/#REF!-1</f>
        <v>#REF!</v>
      </c>
      <c r="F26" s="213" t="e">
        <f>B26/#REF!-1</f>
        <v>#REF!</v>
      </c>
      <c r="G26" s="70" t="e">
        <f>C26/#REF!-1</f>
        <v>#REF!</v>
      </c>
    </row>
    <row r="27" spans="1:7" x14ac:dyDescent="0.2">
      <c r="A27" s="24" t="e">
        <f>#REF!</f>
        <v>#REF!</v>
      </c>
      <c r="B27" s="248"/>
      <c r="C27" s="248"/>
      <c r="D27" s="248"/>
      <c r="E27" s="213"/>
      <c r="F27" s="213"/>
      <c r="G27" s="70"/>
    </row>
    <row r="28" spans="1:7" x14ac:dyDescent="0.2">
      <c r="A28" s="24" t="e">
        <f>#REF!</f>
        <v>#REF!</v>
      </c>
      <c r="B28" s="249" t="e">
        <f>#REF!/'MLTD-$'!$B$7</f>
        <v>#REF!</v>
      </c>
      <c r="C28" s="249" t="e">
        <f>#REF!/'MLTD-$'!$C$7</f>
        <v>#REF!</v>
      </c>
      <c r="D28" s="249">
        <v>0.05</v>
      </c>
      <c r="E28" s="213" t="e">
        <f>B28/#REF!-1</f>
        <v>#REF!</v>
      </c>
      <c r="F28" s="213" t="e">
        <f>B28/#REF!-1</f>
        <v>#REF!</v>
      </c>
      <c r="G28" s="70" t="e">
        <f>C28/#REF!-1</f>
        <v>#REF!</v>
      </c>
    </row>
    <row r="29" spans="1:7" x14ac:dyDescent="0.2">
      <c r="A29" s="24" t="e">
        <f>#REF!</f>
        <v>#REF!</v>
      </c>
      <c r="B29" s="248"/>
      <c r="C29" s="248"/>
      <c r="D29" s="248"/>
      <c r="E29" s="213"/>
      <c r="F29" s="213"/>
      <c r="G29" s="70"/>
    </row>
    <row r="30" spans="1:7" x14ac:dyDescent="0.2">
      <c r="A30" s="24" t="e">
        <f>#REF!</f>
        <v>#REF!</v>
      </c>
      <c r="B30" s="249" t="e">
        <f>+B20-B26-B28</f>
        <v>#REF!</v>
      </c>
      <c r="C30" s="249" t="e">
        <f>+C20-C26-C28</f>
        <v>#REF!</v>
      </c>
      <c r="D30" s="249">
        <f>+D20-D26-D28</f>
        <v>14.94</v>
      </c>
      <c r="E30" s="213" t="e">
        <f>B30/#REF!-1</f>
        <v>#REF!</v>
      </c>
      <c r="F30" s="213" t="e">
        <f>B30/#REF!-1</f>
        <v>#REF!</v>
      </c>
      <c r="G30" s="70" t="e">
        <f>C30/#REF!-1</f>
        <v>#REF!</v>
      </c>
    </row>
    <row r="31" spans="1:7" x14ac:dyDescent="0.2">
      <c r="A31" s="47" t="e">
        <f>#REF!</f>
        <v>#REF!</v>
      </c>
      <c r="B31" s="249" t="e">
        <f>#REF!/'MLTD-$'!$B$7</f>
        <v>#REF!</v>
      </c>
      <c r="C31" s="249" t="e">
        <f>#REF!/'MLTD-$'!$C$7</f>
        <v>#REF!</v>
      </c>
      <c r="D31" s="249">
        <v>11.75</v>
      </c>
      <c r="E31" s="213"/>
      <c r="F31" s="213"/>
      <c r="G31" s="70"/>
    </row>
    <row r="32" spans="1:7" s="2" customFormat="1" x14ac:dyDescent="0.2">
      <c r="A32" s="24" t="e">
        <f>#REF!</f>
        <v>#REF!</v>
      </c>
      <c r="B32" s="250"/>
      <c r="C32" s="250"/>
      <c r="D32" s="250">
        <v>0</v>
      </c>
      <c r="E32" s="213"/>
      <c r="F32" s="213"/>
      <c r="G32" s="70"/>
    </row>
    <row r="33" spans="1:7" s="2" customFormat="1" x14ac:dyDescent="0.2">
      <c r="A33" s="24" t="e">
        <f>#REF!</f>
        <v>#REF!</v>
      </c>
      <c r="B33" s="249" t="e">
        <f>#REF!/'MLTD-$'!$B$7</f>
        <v>#REF!</v>
      </c>
      <c r="C33" s="249" t="e">
        <f>#REF!/'MLTD-$'!$C$7</f>
        <v>#REF!</v>
      </c>
      <c r="D33" s="249">
        <v>3.33</v>
      </c>
      <c r="E33" s="213" t="e">
        <f>B33/#REF!-1</f>
        <v>#REF!</v>
      </c>
      <c r="F33" s="213" t="e">
        <f>B33/#REF!-1</f>
        <v>#REF!</v>
      </c>
      <c r="G33" s="70" t="e">
        <f>C33/#REF!-1</f>
        <v>#REF!</v>
      </c>
    </row>
    <row r="34" spans="1:7" ht="15.75" customHeight="1" x14ac:dyDescent="0.2">
      <c r="A34" s="24" t="e">
        <f>#REF!</f>
        <v>#REF!</v>
      </c>
      <c r="B34" s="249" t="e">
        <f>#REF!/'MLTD-$'!$B$7</f>
        <v>#REF!</v>
      </c>
      <c r="C34" s="249" t="e">
        <f>#REF!/'MLTD-$'!$C$7</f>
        <v>#REF!</v>
      </c>
      <c r="D34" s="249">
        <v>0</v>
      </c>
      <c r="E34" s="213"/>
      <c r="F34" s="213"/>
      <c r="G34" s="70"/>
    </row>
    <row r="35" spans="1:7" ht="17.25" customHeight="1" x14ac:dyDescent="0.2">
      <c r="A35" s="24" t="e">
        <f>#REF!</f>
        <v>#REF!</v>
      </c>
      <c r="B35" s="249" t="e">
        <f>#REF!/'MLTD-$'!$B$7</f>
        <v>#REF!</v>
      </c>
      <c r="C35" s="249" t="e">
        <f>#REF!/'MLTD-$'!$C$7</f>
        <v>#REF!</v>
      </c>
      <c r="D35" s="249">
        <v>0.32</v>
      </c>
      <c r="E35" s="213" t="e">
        <f>B35/#REF!-1</f>
        <v>#REF!</v>
      </c>
      <c r="F35" s="213" t="e">
        <f>B35/#REF!-1</f>
        <v>#REF!</v>
      </c>
      <c r="G35" s="70" t="e">
        <f>C35/#REF!-1</f>
        <v>#REF!</v>
      </c>
    </row>
    <row r="36" spans="1:7" ht="17.25" customHeight="1" x14ac:dyDescent="0.2">
      <c r="A36" s="24" t="e">
        <f>#REF!</f>
        <v>#REF!</v>
      </c>
      <c r="B36" s="249" t="e">
        <f>#REF!/'MLTD-$'!$B$7</f>
        <v>#REF!</v>
      </c>
      <c r="C36" s="249" t="e">
        <f>#REF!/'MLTD-$'!$C$7</f>
        <v>#REF!</v>
      </c>
      <c r="D36" s="249">
        <v>-0.28000000000000003</v>
      </c>
      <c r="E36" s="213"/>
      <c r="F36" s="213" t="e">
        <f>B36/#REF!-1</f>
        <v>#REF!</v>
      </c>
      <c r="G36" s="70" t="e">
        <f>C36/#REF!-1</f>
        <v>#REF!</v>
      </c>
    </row>
    <row r="37" spans="1:7" x14ac:dyDescent="0.2">
      <c r="A37" s="24" t="e">
        <f>#REF!</f>
        <v>#REF!</v>
      </c>
      <c r="B37" s="249" t="e">
        <f>B30-B33-B34-B35-B36+B31</f>
        <v>#REF!</v>
      </c>
      <c r="C37" s="249" t="e">
        <f>C30-C33-C34-C35-C36+C31</f>
        <v>#REF!</v>
      </c>
      <c r="D37" s="246">
        <f>+D30+D31-D33-D35-D36</f>
        <v>23.32</v>
      </c>
      <c r="E37" s="213" t="e">
        <f>B37/#REF!-1</f>
        <v>#REF!</v>
      </c>
      <c r="F37" s="213" t="e">
        <f>B37/#REF!-1</f>
        <v>#REF!</v>
      </c>
      <c r="G37" s="70" t="e">
        <f>C37/#REF!-1</f>
        <v>#REF!</v>
      </c>
    </row>
    <row r="38" spans="1:7" x14ac:dyDescent="0.2">
      <c r="A38" s="24" t="e">
        <f>#REF!</f>
        <v>#REF!</v>
      </c>
      <c r="B38" s="245"/>
      <c r="C38" s="245"/>
      <c r="D38" s="245"/>
      <c r="E38" s="213"/>
      <c r="F38" s="213"/>
      <c r="G38" s="70"/>
    </row>
    <row r="39" spans="1:7" x14ac:dyDescent="0.2">
      <c r="A39" s="24" t="e">
        <f>#REF!</f>
        <v>#REF!</v>
      </c>
      <c r="B39" s="249" t="e">
        <f>#REF!/'MLTD-$'!$B$7</f>
        <v>#REF!</v>
      </c>
      <c r="C39" s="249" t="e">
        <f>#REF!/'MLTD-$'!$C$7</f>
        <v>#REF!</v>
      </c>
      <c r="D39" s="249">
        <v>3.24</v>
      </c>
      <c r="E39" s="213"/>
      <c r="F39" s="213"/>
      <c r="G39" s="212"/>
    </row>
    <row r="40" spans="1:7" x14ac:dyDescent="0.2">
      <c r="A40" s="24" t="e">
        <f>#REF!</f>
        <v>#REF!</v>
      </c>
      <c r="B40" s="245"/>
      <c r="C40" s="245"/>
      <c r="D40" s="245"/>
      <c r="E40" s="213"/>
      <c r="F40" s="213"/>
      <c r="G40" s="70"/>
    </row>
    <row r="41" spans="1:7" x14ac:dyDescent="0.2">
      <c r="A41" s="24" t="e">
        <f>#REF!</f>
        <v>#REF!</v>
      </c>
      <c r="B41" s="249" t="e">
        <f>#REF!/'MLTD-$'!$B$7</f>
        <v>#REF!</v>
      </c>
      <c r="C41" s="249" t="e">
        <f>#REF!/'MLTD-$'!$C$7</f>
        <v>#REF!</v>
      </c>
      <c r="D41" s="248"/>
      <c r="E41" s="213"/>
      <c r="F41" s="213"/>
      <c r="G41" s="70"/>
    </row>
    <row r="42" spans="1:7" x14ac:dyDescent="0.2">
      <c r="A42" s="47" t="e">
        <f>#REF!</f>
        <v>#REF!</v>
      </c>
      <c r="B42" s="246"/>
      <c r="C42" s="246"/>
      <c r="D42" s="246"/>
      <c r="E42" s="213"/>
      <c r="F42" s="213"/>
      <c r="G42" s="70"/>
    </row>
    <row r="43" spans="1:7" x14ac:dyDescent="0.2">
      <c r="A43" s="24" t="e">
        <f>#REF!</f>
        <v>#REF!</v>
      </c>
      <c r="B43" s="249" t="e">
        <f>#REF!/'MLTD-$'!$B$7</f>
        <v>#REF!</v>
      </c>
      <c r="C43" s="249" t="e">
        <f>#REF!/'MLTD-$'!$C$7</f>
        <v>#REF!</v>
      </c>
      <c r="D43" s="226"/>
      <c r="E43" s="213"/>
      <c r="F43" s="213"/>
      <c r="G43" s="70"/>
    </row>
    <row r="44" spans="1:7" x14ac:dyDescent="0.2">
      <c r="A44" s="24" t="e">
        <f>#REF!</f>
        <v>#REF!</v>
      </c>
      <c r="B44" s="249" t="e">
        <f>#REF!/'MLTD-$'!$B$7</f>
        <v>#REF!</v>
      </c>
      <c r="C44" s="249" t="e">
        <f>#REF!/'MLTD-$'!$C$7</f>
        <v>#REF!</v>
      </c>
      <c r="D44" s="226"/>
      <c r="E44" s="213"/>
      <c r="F44" s="213"/>
      <c r="G44" s="70"/>
    </row>
    <row r="45" spans="1:7" x14ac:dyDescent="0.2">
      <c r="A45" s="24" t="e">
        <f>#REF!</f>
        <v>#REF!</v>
      </c>
      <c r="B45" s="227"/>
      <c r="C45" s="227"/>
      <c r="D45" s="227">
        <v>21.73</v>
      </c>
      <c r="E45" s="213"/>
      <c r="F45" s="213"/>
      <c r="G45" s="70"/>
    </row>
    <row r="46" spans="1:7" x14ac:dyDescent="0.2">
      <c r="A46" s="24" t="e">
        <f>#REF!</f>
        <v>#REF!</v>
      </c>
      <c r="B46" s="227"/>
      <c r="C46" s="249"/>
      <c r="D46" s="227">
        <v>21.73</v>
      </c>
      <c r="E46" s="213"/>
      <c r="F46" s="213"/>
      <c r="G46" s="70"/>
    </row>
    <row r="47" spans="1:7" x14ac:dyDescent="0.2">
      <c r="A47" s="24" t="e">
        <f>#REF!</f>
        <v>#REF!</v>
      </c>
      <c r="B47" s="249" t="e">
        <f>#REF!/'MLTD-$'!$B$7</f>
        <v>#REF!</v>
      </c>
      <c r="C47" s="249" t="e">
        <f>#REF!/'MLTD-$'!$C$7</f>
        <v>#REF!</v>
      </c>
      <c r="D47" s="227"/>
      <c r="E47" s="213"/>
      <c r="F47" s="213"/>
      <c r="G47" s="99"/>
    </row>
    <row r="48" spans="1:7" x14ac:dyDescent="0.2">
      <c r="A48" s="24" t="e">
        <f>#REF!</f>
        <v>#REF!</v>
      </c>
      <c r="B48" s="249" t="e">
        <f>#REF!/'MLTD-$'!$B$7</f>
        <v>#REF!</v>
      </c>
      <c r="C48" s="249" t="e">
        <f>#REF!/'MLTD-$'!$C$7</f>
        <v>#REF!</v>
      </c>
      <c r="D48" s="227"/>
      <c r="E48" s="213"/>
      <c r="F48" s="213"/>
      <c r="G48" s="99"/>
    </row>
    <row r="49" spans="1:7" x14ac:dyDescent="0.2">
      <c r="A49" s="24" t="e">
        <f>#REF!</f>
        <v>#REF!</v>
      </c>
      <c r="B49" s="227"/>
      <c r="C49" s="227"/>
      <c r="D49" s="227">
        <v>36.24</v>
      </c>
      <c r="E49" s="213"/>
      <c r="F49" s="213"/>
      <c r="G49" s="99"/>
    </row>
    <row r="50" spans="1:7" x14ac:dyDescent="0.2">
      <c r="A50" s="24" t="e">
        <f>#REF!</f>
        <v>#REF!</v>
      </c>
      <c r="B50" s="227"/>
      <c r="C50" s="227"/>
      <c r="D50" s="227">
        <v>36.24</v>
      </c>
      <c r="E50" s="213"/>
      <c r="F50" s="213"/>
      <c r="G50" s="99"/>
    </row>
    <row r="51" spans="1:7" x14ac:dyDescent="0.2">
      <c r="A51" s="24" t="e">
        <f>#REF!</f>
        <v>#REF!</v>
      </c>
      <c r="B51" s="269" t="e">
        <f>#REF!</f>
        <v>#REF!</v>
      </c>
      <c r="C51" s="269" t="e">
        <f>#REF!</f>
        <v>#REF!</v>
      </c>
      <c r="D51" s="226"/>
      <c r="E51" s="213"/>
      <c r="F51" s="213"/>
      <c r="G51" s="99"/>
    </row>
    <row r="52" spans="1:7" ht="18" customHeight="1" thickBot="1" x14ac:dyDescent="0.25">
      <c r="A52" s="48" t="e">
        <f>#REF!</f>
        <v>#REF!</v>
      </c>
      <c r="B52" s="270" t="e">
        <f>#REF!</f>
        <v>#REF!</v>
      </c>
      <c r="C52" s="270" t="e">
        <f>#REF!</f>
        <v>#REF!</v>
      </c>
      <c r="D52" s="263"/>
      <c r="E52" s="264"/>
      <c r="F52" s="264"/>
      <c r="G52" s="100"/>
    </row>
    <row r="53" spans="1:7" ht="15.75" customHeight="1" x14ac:dyDescent="0.2">
      <c r="A53" s="24" t="e">
        <f>#REF!</f>
        <v>#REF!</v>
      </c>
      <c r="B53" s="265"/>
      <c r="C53" s="265"/>
      <c r="D53" s="265">
        <v>16998221</v>
      </c>
      <c r="E53" s="266"/>
      <c r="F53" s="266"/>
      <c r="G53" s="19"/>
    </row>
    <row r="54" spans="1:7" ht="16.5" customHeight="1" x14ac:dyDescent="0.2">
      <c r="A54" s="24"/>
      <c r="B54" s="267"/>
      <c r="C54" s="267"/>
      <c r="D54" s="267">
        <v>0.59719999999999995</v>
      </c>
      <c r="E54" s="268"/>
      <c r="F54" s="268"/>
      <c r="G54" s="19"/>
    </row>
    <row r="55" spans="1:7" x14ac:dyDescent="0.2">
      <c r="A55" s="19"/>
      <c r="B55" s="19"/>
      <c r="C55" s="19"/>
      <c r="D55" s="19"/>
      <c r="E55" s="215"/>
      <c r="F55" s="215"/>
    </row>
    <row r="56" spans="1:7" hidden="1" x14ac:dyDescent="0.2">
      <c r="A56" s="19"/>
      <c r="B56" s="19"/>
      <c r="C56" s="19"/>
      <c r="D56" s="19"/>
      <c r="E56" s="215"/>
      <c r="F56" s="215"/>
    </row>
    <row r="57" spans="1:7" hidden="1" x14ac:dyDescent="0.2">
      <c r="A57" s="19"/>
      <c r="B57" s="19"/>
      <c r="C57" s="19"/>
      <c r="D57" s="19"/>
      <c r="E57" s="215"/>
      <c r="F57" s="215"/>
    </row>
    <row r="58" spans="1:7" hidden="1" x14ac:dyDescent="0.2">
      <c r="E58" s="215"/>
      <c r="F58" s="215"/>
    </row>
    <row r="59" spans="1:7" hidden="1" x14ac:dyDescent="0.2">
      <c r="E59" s="215"/>
      <c r="F59" s="215"/>
    </row>
    <row r="60" spans="1:7" hidden="1" x14ac:dyDescent="0.2">
      <c r="E60" s="215"/>
      <c r="F60" s="215"/>
    </row>
    <row r="61" spans="1:7" hidden="1" x14ac:dyDescent="0.2">
      <c r="E61" s="215"/>
      <c r="F61" s="215"/>
    </row>
    <row r="62" spans="1:7" s="2" customFormat="1" x14ac:dyDescent="0.2">
      <c r="A62" s="50" t="s">
        <v>36</v>
      </c>
      <c r="B62" s="50"/>
      <c r="C62" s="50"/>
      <c r="D62" s="50"/>
      <c r="E62" s="215"/>
      <c r="F62" s="215"/>
    </row>
    <row r="63" spans="1:7" s="2" customFormat="1" ht="15.75" customHeight="1" thickBot="1" x14ac:dyDescent="0.25">
      <c r="A63" s="51" t="s">
        <v>65</v>
      </c>
      <c r="B63" s="51"/>
      <c r="C63" s="51"/>
      <c r="D63" s="183" t="str">
        <f>D8</f>
        <v>(USD Mn)</v>
      </c>
      <c r="E63" s="215"/>
      <c r="F63" s="215"/>
    </row>
    <row r="64" spans="1:7" s="2" customFormat="1" ht="13.5" hidden="1" thickBot="1" x14ac:dyDescent="0.25">
      <c r="A64" s="51"/>
      <c r="B64" s="51"/>
      <c r="C64" s="51"/>
      <c r="D64" s="51"/>
      <c r="E64" s="215"/>
      <c r="F64" s="215"/>
    </row>
    <row r="65" spans="1:7" s="2" customFormat="1" ht="5.25" hidden="1" customHeight="1" thickBot="1" x14ac:dyDescent="0.25">
      <c r="A65" s="51"/>
      <c r="B65" s="51"/>
      <c r="C65" s="51"/>
      <c r="D65" s="51"/>
      <c r="E65" s="215"/>
      <c r="F65" s="215"/>
    </row>
    <row r="66" spans="1:7" s="2" customFormat="1" x14ac:dyDescent="0.2">
      <c r="A66" s="221" t="s">
        <v>2</v>
      </c>
      <c r="B66" s="223" t="e">
        <f t="shared" ref="B66:D69" si="0">+B13</f>
        <v>#REF!</v>
      </c>
      <c r="C66" s="223" t="e">
        <f t="shared" si="0"/>
        <v>#REF!</v>
      </c>
      <c r="D66" s="223" t="str">
        <f t="shared" si="0"/>
        <v>Year ended</v>
      </c>
      <c r="E66" s="274" t="s">
        <v>28</v>
      </c>
      <c r="F66" s="216" t="s">
        <v>29</v>
      </c>
      <c r="G66" s="94" t="s">
        <v>52</v>
      </c>
    </row>
    <row r="67" spans="1:7" s="2" customFormat="1" x14ac:dyDescent="0.2">
      <c r="A67" s="222"/>
      <c r="B67" s="224" t="e">
        <f t="shared" si="0"/>
        <v>#REF!</v>
      </c>
      <c r="C67" s="224" t="e">
        <f t="shared" si="0"/>
        <v>#REF!</v>
      </c>
      <c r="D67" s="224" t="str">
        <f t="shared" si="0"/>
        <v>June 30,</v>
      </c>
      <c r="E67" s="275"/>
      <c r="F67" s="217"/>
      <c r="G67" s="95"/>
    </row>
    <row r="68" spans="1:7" s="2" customFormat="1" ht="19.5" customHeight="1" x14ac:dyDescent="0.2">
      <c r="A68" s="222"/>
      <c r="B68" s="224" t="e">
        <f t="shared" si="0"/>
        <v>#REF!</v>
      </c>
      <c r="C68" s="224" t="e">
        <f t="shared" si="0"/>
        <v>#REF!</v>
      </c>
      <c r="D68" s="224">
        <f t="shared" si="0"/>
        <v>2007</v>
      </c>
      <c r="E68" s="276"/>
      <c r="F68" s="218"/>
      <c r="G68" s="95"/>
    </row>
    <row r="69" spans="1:7" s="2" customFormat="1" ht="18.75" customHeight="1" thickBot="1" x14ac:dyDescent="0.25">
      <c r="A69" s="206"/>
      <c r="B69" s="230" t="e">
        <f t="shared" si="0"/>
        <v>#REF!</v>
      </c>
      <c r="C69" s="230" t="e">
        <f t="shared" si="0"/>
        <v>#REF!</v>
      </c>
      <c r="D69" s="230" t="str">
        <f t="shared" si="0"/>
        <v>(Audited)</v>
      </c>
      <c r="E69" s="277"/>
      <c r="F69" s="214"/>
      <c r="G69" s="206"/>
    </row>
    <row r="70" spans="1:7" s="2" customFormat="1" x14ac:dyDescent="0.2">
      <c r="A70" s="55" t="e">
        <f>#REF!</f>
        <v>#REF!</v>
      </c>
      <c r="B70" s="222"/>
      <c r="C70" s="222"/>
      <c r="D70" s="222"/>
      <c r="E70" s="276"/>
      <c r="F70" s="218"/>
      <c r="G70" s="95"/>
    </row>
    <row r="71" spans="1:7" s="2" customFormat="1" x14ac:dyDescent="0.2">
      <c r="A71" s="53" t="e">
        <f>#REF!</f>
        <v>#REF!</v>
      </c>
      <c r="B71" s="222"/>
      <c r="C71" s="222"/>
      <c r="D71" s="222"/>
      <c r="E71" s="276"/>
      <c r="F71" s="218"/>
      <c r="G71" s="95"/>
    </row>
    <row r="72" spans="1:7" s="2" customFormat="1" x14ac:dyDescent="0.2">
      <c r="A72" s="53" t="e">
        <f>#REF!</f>
        <v>#REF!</v>
      </c>
      <c r="B72" s="273" t="e">
        <f>#REF!/'MLTD-$'!$B$7</f>
        <v>#REF!</v>
      </c>
      <c r="C72" s="273" t="e">
        <f>#REF!/'MLTD-$'!$C$7</f>
        <v>#REF!</v>
      </c>
      <c r="D72" s="222"/>
      <c r="E72" s="213" t="e">
        <f>B72/#REF!-1</f>
        <v>#REF!</v>
      </c>
      <c r="F72" s="213" t="e">
        <f>B72/#REF!-1</f>
        <v>#REF!</v>
      </c>
      <c r="G72" s="70" t="e">
        <f>C72/#REF!-1</f>
        <v>#REF!</v>
      </c>
    </row>
    <row r="73" spans="1:7" s="2" customFormat="1" x14ac:dyDescent="0.2">
      <c r="A73" s="53" t="e">
        <f>#REF!</f>
        <v>#REF!</v>
      </c>
      <c r="B73" s="273" t="e">
        <f>#REF!/'MLTD-$'!$B$7</f>
        <v>#REF!</v>
      </c>
      <c r="C73" s="273" t="e">
        <f>#REF!/'MLTD-$'!$C$7</f>
        <v>#REF!</v>
      </c>
      <c r="D73" s="248"/>
      <c r="E73" s="213" t="e">
        <f>B73/#REF!-1</f>
        <v>#REF!</v>
      </c>
      <c r="F73" s="213" t="e">
        <f>B73/#REF!-1</f>
        <v>#REF!</v>
      </c>
      <c r="G73" s="70" t="e">
        <f>C73/#REF!-1</f>
        <v>#REF!</v>
      </c>
    </row>
    <row r="74" spans="1:7" s="2" customFormat="1" x14ac:dyDescent="0.2">
      <c r="A74" s="53" t="e">
        <f>#REF!</f>
        <v>#REF!</v>
      </c>
      <c r="B74" s="273" t="e">
        <f>#REF!/'MLTD-$'!$B$7</f>
        <v>#REF!</v>
      </c>
      <c r="C74" s="273" t="e">
        <f>#REF!/'MLTD-$'!$C$7</f>
        <v>#REF!</v>
      </c>
      <c r="D74" s="248"/>
      <c r="E74" s="213" t="e">
        <f>B74/#REF!-1</f>
        <v>#REF!</v>
      </c>
      <c r="F74" s="213" t="e">
        <f>B74/#REF!-1</f>
        <v>#REF!</v>
      </c>
      <c r="G74" s="70" t="e">
        <f>C74/#REF!-1</f>
        <v>#REF!</v>
      </c>
    </row>
    <row r="75" spans="1:7" s="2" customFormat="1" x14ac:dyDescent="0.2">
      <c r="A75" s="53" t="e">
        <f>#REF!</f>
        <v>#REF!</v>
      </c>
      <c r="B75" s="248"/>
      <c r="C75" s="248"/>
      <c r="D75" s="248"/>
      <c r="E75" s="213"/>
      <c r="F75" s="213"/>
      <c r="G75" s="70"/>
    </row>
    <row r="76" spans="1:7" s="2" customFormat="1" x14ac:dyDescent="0.2">
      <c r="A76" s="53" t="e">
        <f>#REF!</f>
        <v>#REF!</v>
      </c>
      <c r="B76" s="248" t="e">
        <f>SUM(B72:B75)</f>
        <v>#REF!</v>
      </c>
      <c r="C76" s="248" t="e">
        <f>SUM(C72:C75)</f>
        <v>#REF!</v>
      </c>
      <c r="D76" s="248"/>
      <c r="E76" s="213" t="e">
        <f>B76/#REF!-1</f>
        <v>#REF!</v>
      </c>
      <c r="F76" s="213" t="e">
        <f>B76/#REF!-1</f>
        <v>#REF!</v>
      </c>
      <c r="G76" s="70" t="e">
        <f>C76/#REF!-1</f>
        <v>#REF!</v>
      </c>
    </row>
    <row r="77" spans="1:7" s="2" customFormat="1" x14ac:dyDescent="0.2">
      <c r="A77" s="53" t="e">
        <f>#REF!</f>
        <v>#REF!</v>
      </c>
      <c r="B77" s="248"/>
      <c r="C77" s="248"/>
      <c r="D77" s="248"/>
      <c r="E77" s="213"/>
      <c r="F77" s="213"/>
      <c r="G77" s="70"/>
    </row>
    <row r="78" spans="1:7" s="2" customFormat="1" x14ac:dyDescent="0.2">
      <c r="A78" s="272" t="e">
        <f>#REF!</f>
        <v>#REF!</v>
      </c>
      <c r="B78" s="248"/>
      <c r="C78" s="248"/>
      <c r="D78" s="248"/>
      <c r="E78" s="213"/>
      <c r="F78" s="213"/>
      <c r="G78" s="70"/>
    </row>
    <row r="79" spans="1:7" s="2" customFormat="1" x14ac:dyDescent="0.2">
      <c r="A79" s="53" t="e">
        <f>#REF!</f>
        <v>#REF!</v>
      </c>
      <c r="B79" s="248"/>
      <c r="C79" s="248"/>
      <c r="D79" s="248"/>
      <c r="E79" s="213"/>
      <c r="F79" s="213"/>
      <c r="G79" s="70"/>
    </row>
    <row r="80" spans="1:7" s="2" customFormat="1" x14ac:dyDescent="0.2">
      <c r="A80" s="53" t="e">
        <f>#REF!</f>
        <v>#REF!</v>
      </c>
      <c r="B80" s="273" t="e">
        <f>#REF!/'MLTD-$'!$B$7</f>
        <v>#REF!</v>
      </c>
      <c r="C80" s="273" t="e">
        <f>#REF!/'MLTD-$'!$C$7</f>
        <v>#REF!</v>
      </c>
      <c r="D80" s="248"/>
      <c r="E80" s="213" t="e">
        <f>B80/#REF!-1</f>
        <v>#REF!</v>
      </c>
      <c r="F80" s="213" t="e">
        <f>B80/#REF!-1</f>
        <v>#REF!</v>
      </c>
      <c r="G80" s="70" t="e">
        <f>C80/#REF!-1</f>
        <v>#REF!</v>
      </c>
    </row>
    <row r="81" spans="1:7" s="2" customFormat="1" x14ac:dyDescent="0.2">
      <c r="A81" s="53" t="e">
        <f>#REF!</f>
        <v>#REF!</v>
      </c>
      <c r="B81" s="273" t="e">
        <f>#REF!/'MLTD-$'!$B$7</f>
        <v>#REF!</v>
      </c>
      <c r="C81" s="273" t="e">
        <f>#REF!/'MLTD-$'!$C$7</f>
        <v>#REF!</v>
      </c>
      <c r="D81" s="248"/>
      <c r="E81" s="213" t="e">
        <f>B81/#REF!-1</f>
        <v>#REF!</v>
      </c>
      <c r="F81" s="213" t="e">
        <f>B81/#REF!-1</f>
        <v>#REF!</v>
      </c>
      <c r="G81" s="70" t="e">
        <f>C81/#REF!-1</f>
        <v>#REF!</v>
      </c>
    </row>
    <row r="82" spans="1:7" s="2" customFormat="1" x14ac:dyDescent="0.2">
      <c r="A82" s="53" t="e">
        <f>#REF!</f>
        <v>#REF!</v>
      </c>
      <c r="B82" s="273" t="e">
        <f>#REF!/'MLTD-$'!$B$7</f>
        <v>#REF!</v>
      </c>
      <c r="C82" s="273" t="e">
        <f>#REF!/'MLTD-$'!$C$7</f>
        <v>#REF!</v>
      </c>
      <c r="D82" s="248"/>
      <c r="E82" s="213" t="e">
        <f>B82/#REF!-1</f>
        <v>#REF!</v>
      </c>
      <c r="F82" s="213" t="e">
        <f>B82/#REF!-1</f>
        <v>#REF!</v>
      </c>
      <c r="G82" s="70" t="e">
        <f>C82/#REF!-1</f>
        <v>#REF!</v>
      </c>
    </row>
    <row r="83" spans="1:7" s="2" customFormat="1" x14ac:dyDescent="0.2">
      <c r="A83" s="53" t="e">
        <f>#REF!</f>
        <v>#REF!</v>
      </c>
      <c r="B83" s="248"/>
      <c r="C83" s="248"/>
      <c r="D83" s="248"/>
      <c r="E83" s="213"/>
      <c r="F83" s="213"/>
      <c r="G83" s="70"/>
    </row>
    <row r="84" spans="1:7" s="2" customFormat="1" x14ac:dyDescent="0.2">
      <c r="A84" s="53" t="e">
        <f>#REF!</f>
        <v>#REF!</v>
      </c>
      <c r="B84" s="248" t="e">
        <f>SUM(B80:B83)</f>
        <v>#REF!</v>
      </c>
      <c r="C84" s="248" t="e">
        <f>SUM(C80:C83)</f>
        <v>#REF!</v>
      </c>
      <c r="D84" s="248"/>
      <c r="E84" s="213" t="e">
        <f>B84/#REF!-1</f>
        <v>#REF!</v>
      </c>
      <c r="F84" s="213" t="e">
        <f>B84/#REF!-1</f>
        <v>#REF!</v>
      </c>
      <c r="G84" s="70" t="e">
        <f>C84/#REF!-1</f>
        <v>#REF!</v>
      </c>
    </row>
    <row r="85" spans="1:7" s="2" customFormat="1" x14ac:dyDescent="0.2">
      <c r="A85" s="53" t="e">
        <f>#REF!</f>
        <v>#REF!</v>
      </c>
      <c r="B85" s="273" t="e">
        <f>#REF!/'MLTD-$'!$B$7</f>
        <v>#REF!</v>
      </c>
      <c r="C85" s="273" t="e">
        <f>#REF!/'MLTD-$'!$C$7</f>
        <v>#REF!</v>
      </c>
      <c r="D85" s="248"/>
      <c r="E85" s="213" t="e">
        <f>B85/#REF!-1</f>
        <v>#REF!</v>
      </c>
      <c r="F85" s="213"/>
      <c r="G85" s="70" t="e">
        <f>C85/#REF!-1</f>
        <v>#REF!</v>
      </c>
    </row>
    <row r="86" spans="1:7" s="2" customFormat="1" x14ac:dyDescent="0.2">
      <c r="A86" s="272" t="e">
        <f>#REF!</f>
        <v>#REF!</v>
      </c>
      <c r="B86" s="273" t="e">
        <f>#REF!/'MLTD-$'!$B$7</f>
        <v>#REF!</v>
      </c>
      <c r="C86" s="273" t="e">
        <f>#REF!/'MLTD-$'!$C$7</f>
        <v>#REF!</v>
      </c>
      <c r="D86" s="248"/>
      <c r="E86" s="213" t="e">
        <f>B86/#REF!-1</f>
        <v>#REF!</v>
      </c>
      <c r="F86" s="213" t="e">
        <f>B86/#REF!-1</f>
        <v>#REF!</v>
      </c>
      <c r="G86" s="70" t="e">
        <f>C86/#REF!-1</f>
        <v>#REF!</v>
      </c>
    </row>
    <row r="87" spans="1:7" s="2" customFormat="1" x14ac:dyDescent="0.2">
      <c r="A87" s="53" t="e">
        <f>#REF!</f>
        <v>#REF!</v>
      </c>
      <c r="B87" s="248" t="e">
        <f>B84-B85-B86</f>
        <v>#REF!</v>
      </c>
      <c r="C87" s="248" t="e">
        <f>C84-C85-C86</f>
        <v>#REF!</v>
      </c>
      <c r="D87" s="248"/>
      <c r="E87" s="213" t="e">
        <f>B87/#REF!-1</f>
        <v>#REF!</v>
      </c>
      <c r="F87" s="213" t="e">
        <f>B87/#REF!-1</f>
        <v>#REF!</v>
      </c>
      <c r="G87" s="70" t="e">
        <f>C87/#REF!-1</f>
        <v>#REF!</v>
      </c>
    </row>
    <row r="88" spans="1:7" s="2" customFormat="1" x14ac:dyDescent="0.2">
      <c r="A88" s="272" t="e">
        <f>#REF!</f>
        <v>#REF!</v>
      </c>
      <c r="B88" s="248"/>
      <c r="C88" s="248"/>
      <c r="D88" s="248"/>
      <c r="E88" s="213"/>
      <c r="F88" s="213"/>
      <c r="G88" s="70"/>
    </row>
    <row r="89" spans="1:7" s="2" customFormat="1" x14ac:dyDescent="0.2">
      <c r="A89" s="53" t="e">
        <f>#REF!</f>
        <v>#REF!</v>
      </c>
      <c r="B89" s="248" t="e">
        <f>B87+B88</f>
        <v>#REF!</v>
      </c>
      <c r="C89" s="248" t="e">
        <f>C87+C88</f>
        <v>#REF!</v>
      </c>
      <c r="D89" s="248"/>
      <c r="E89" s="213" t="e">
        <f>B89/#REF!-1</f>
        <v>#REF!</v>
      </c>
      <c r="F89" s="213" t="e">
        <f>B89/#REF!-1</f>
        <v>#REF!</v>
      </c>
      <c r="G89" s="70" t="e">
        <f>C89/#REF!-1</f>
        <v>#REF!</v>
      </c>
    </row>
    <row r="90" spans="1:7" s="2" customFormat="1" x14ac:dyDescent="0.2">
      <c r="A90" s="53" t="e">
        <f>#REF!</f>
        <v>#REF!</v>
      </c>
      <c r="B90" s="248"/>
      <c r="C90" s="248"/>
      <c r="D90" s="248"/>
      <c r="E90" s="213"/>
      <c r="F90" s="213"/>
      <c r="G90" s="70"/>
    </row>
    <row r="91" spans="1:7" s="2" customFormat="1" x14ac:dyDescent="0.2">
      <c r="A91" s="53" t="e">
        <f>#REF!</f>
        <v>#REF!</v>
      </c>
      <c r="B91" s="248"/>
      <c r="C91" s="248"/>
      <c r="D91" s="248"/>
      <c r="E91" s="213"/>
      <c r="F91" s="213"/>
      <c r="G91" s="70"/>
    </row>
    <row r="92" spans="1:7" s="2" customFormat="1" x14ac:dyDescent="0.2">
      <c r="A92" s="53" t="e">
        <f>#REF!</f>
        <v>#REF!</v>
      </c>
      <c r="B92" s="248"/>
      <c r="C92" s="248"/>
      <c r="D92" s="248"/>
      <c r="E92" s="213"/>
      <c r="F92" s="213"/>
      <c r="G92" s="70"/>
    </row>
    <row r="93" spans="1:7" s="2" customFormat="1" x14ac:dyDescent="0.2">
      <c r="A93" s="53" t="e">
        <f>#REF!</f>
        <v>#REF!</v>
      </c>
      <c r="B93" s="273" t="e">
        <f>#REF!/'MLTD-$'!$B$7</f>
        <v>#REF!</v>
      </c>
      <c r="C93" s="273" t="e">
        <f>#REF!/'MLTD-$'!$C$7</f>
        <v>#REF!</v>
      </c>
      <c r="D93" s="248"/>
      <c r="E93" s="213" t="e">
        <f>B93/#REF!-1</f>
        <v>#REF!</v>
      </c>
      <c r="F93" s="213" t="e">
        <f>B93/#REF!-1</f>
        <v>#REF!</v>
      </c>
      <c r="G93" s="70" t="e">
        <f>C93/#REF!-1</f>
        <v>#REF!</v>
      </c>
    </row>
    <row r="94" spans="1:7" s="2" customFormat="1" x14ac:dyDescent="0.2">
      <c r="A94" s="53" t="e">
        <f>#REF!</f>
        <v>#REF!</v>
      </c>
      <c r="B94" s="273" t="e">
        <f>#REF!/'MLTD-$'!$B$7</f>
        <v>#REF!</v>
      </c>
      <c r="C94" s="273" t="e">
        <f>#REF!/'MLTD-$'!$C$7</f>
        <v>#REF!</v>
      </c>
      <c r="D94" s="248"/>
      <c r="E94" s="213" t="e">
        <f>B94/#REF!-1</f>
        <v>#REF!</v>
      </c>
      <c r="F94" s="213" t="e">
        <f>B94/#REF!-1</f>
        <v>#REF!</v>
      </c>
      <c r="G94" s="70" t="e">
        <f>C94/#REF!-1</f>
        <v>#REF!</v>
      </c>
    </row>
    <row r="95" spans="1:7" s="118" customFormat="1" x14ac:dyDescent="0.2">
      <c r="A95" s="53" t="e">
        <f>#REF!</f>
        <v>#REF!</v>
      </c>
      <c r="B95" s="273" t="e">
        <f>#REF!/'MLTD-$'!$B$7</f>
        <v>#REF!</v>
      </c>
      <c r="C95" s="273" t="e">
        <f>#REF!/'MLTD-$'!$C$7</f>
        <v>#REF!</v>
      </c>
      <c r="D95" s="248"/>
      <c r="E95" s="213" t="e">
        <f>B95/#REF!-1</f>
        <v>#REF!</v>
      </c>
      <c r="F95" s="213" t="e">
        <f>B95/#REF!-1</f>
        <v>#REF!</v>
      </c>
      <c r="G95" s="70" t="e">
        <f>C95/#REF!-1</f>
        <v>#REF!</v>
      </c>
    </row>
    <row r="96" spans="1:7" s="2" customFormat="1" x14ac:dyDescent="0.2">
      <c r="A96" s="53" t="e">
        <f>#REF!</f>
        <v>#REF!</v>
      </c>
      <c r="B96" s="273" t="e">
        <f>#REF!/'MLTD-$'!$B$7</f>
        <v>#REF!</v>
      </c>
      <c r="C96" s="273" t="e">
        <f>#REF!/'MLTD-$'!$C$7</f>
        <v>#REF!</v>
      </c>
      <c r="D96" s="248"/>
      <c r="E96" s="213" t="e">
        <f>B96/#REF!-1</f>
        <v>#REF!</v>
      </c>
      <c r="F96" s="213" t="e">
        <f>B96/#REF!-1</f>
        <v>#REF!</v>
      </c>
      <c r="G96" s="70" t="e">
        <f>C96/#REF!-1</f>
        <v>#REF!</v>
      </c>
    </row>
    <row r="97" spans="1:7" s="2" customFormat="1" x14ac:dyDescent="0.2">
      <c r="A97" s="53" t="e">
        <f>#REF!</f>
        <v>#REF!</v>
      </c>
      <c r="B97" s="248" t="e">
        <f>SUM(B93:B96)</f>
        <v>#REF!</v>
      </c>
      <c r="C97" s="248" t="e">
        <f>SUM(C93:C96)</f>
        <v>#REF!</v>
      </c>
      <c r="D97" s="248"/>
      <c r="E97" s="213" t="e">
        <f>B97/#REF!-1</f>
        <v>#REF!</v>
      </c>
      <c r="F97" s="213" t="e">
        <f>B97/#REF!-1</f>
        <v>#REF!</v>
      </c>
      <c r="G97" s="70" t="e">
        <f>C97/#REF!-1</f>
        <v>#REF!</v>
      </c>
    </row>
    <row r="98" spans="1:7" s="2" customFormat="1" ht="13.5" thickBot="1" x14ac:dyDescent="0.25">
      <c r="A98" s="57" t="e">
        <f>#REF!</f>
        <v>#REF!</v>
      </c>
      <c r="B98" s="251"/>
      <c r="C98" s="251"/>
      <c r="D98" s="251"/>
      <c r="E98" s="264"/>
      <c r="F98" s="264"/>
      <c r="G98" s="271"/>
    </row>
    <row r="99" spans="1:7" s="2" customFormat="1" x14ac:dyDescent="0.2">
      <c r="A99" s="51"/>
      <c r="B99" s="162"/>
      <c r="C99" s="162"/>
      <c r="D99" s="162"/>
      <c r="E99" s="266"/>
      <c r="F99" s="266"/>
      <c r="G99" s="261"/>
    </row>
    <row r="100" spans="1:7" s="2" customFormat="1" x14ac:dyDescent="0.2">
      <c r="A100" s="51"/>
      <c r="B100" s="51"/>
      <c r="C100" s="51"/>
      <c r="D100" s="224"/>
      <c r="E100" s="32"/>
    </row>
    <row r="101" spans="1:7" s="2" customFormat="1" hidden="1" x14ac:dyDescent="0.2">
      <c r="A101" s="51" t="s">
        <v>47</v>
      </c>
      <c r="B101" s="51"/>
      <c r="C101" s="51"/>
      <c r="D101" s="51"/>
    </row>
    <row r="102" spans="1:7" s="2" customFormat="1" hidden="1" x14ac:dyDescent="0.2">
      <c r="A102" s="46"/>
      <c r="B102" s="46"/>
      <c r="C102" s="46"/>
      <c r="D102" s="46"/>
    </row>
    <row r="103" spans="1:7" s="2" customFormat="1" hidden="1" x14ac:dyDescent="0.2">
      <c r="E103" s="6"/>
      <c r="F103" s="6"/>
    </row>
    <row r="104" spans="1:7" s="2" customFormat="1" hidden="1" x14ac:dyDescent="0.2">
      <c r="E104" s="6"/>
      <c r="F104" s="6"/>
    </row>
    <row r="105" spans="1:7" s="2" customFormat="1" hidden="1" x14ac:dyDescent="0.2">
      <c r="E105" s="6"/>
      <c r="F105" s="6"/>
    </row>
    <row r="106" spans="1:7" s="2" customFormat="1" hidden="1" x14ac:dyDescent="0.2">
      <c r="E106" s="6"/>
      <c r="F106" s="6"/>
    </row>
    <row r="107" spans="1:7" s="2" customFormat="1" hidden="1" x14ac:dyDescent="0.2">
      <c r="E107" s="6"/>
      <c r="F107" s="6"/>
    </row>
    <row r="108" spans="1:7" s="2" customFormat="1" hidden="1" x14ac:dyDescent="0.2">
      <c r="E108" s="6"/>
      <c r="F108" s="6"/>
    </row>
    <row r="109" spans="1:7" s="2" customFormat="1" hidden="1" x14ac:dyDescent="0.2">
      <c r="E109" s="6"/>
      <c r="F109" s="6"/>
    </row>
    <row r="110" spans="1:7" s="2" customFormat="1" hidden="1" x14ac:dyDescent="0.2">
      <c r="A110" s="4"/>
      <c r="B110" s="4"/>
      <c r="C110" s="4"/>
      <c r="D110" s="4"/>
      <c r="E110" s="6"/>
      <c r="F110" s="6"/>
    </row>
    <row r="111" spans="1:7" s="2" customFormat="1" hidden="1" x14ac:dyDescent="0.2">
      <c r="A111" s="8"/>
      <c r="B111" s="8"/>
      <c r="C111" s="8"/>
      <c r="D111" s="8"/>
      <c r="E111" s="6"/>
      <c r="F111" s="6"/>
    </row>
    <row r="112" spans="1:7" s="2" customFormat="1" hidden="1" x14ac:dyDescent="0.2">
      <c r="A112" s="8"/>
      <c r="B112" s="8"/>
      <c r="C112" s="8"/>
      <c r="D112" s="8"/>
      <c r="E112" s="6"/>
      <c r="F112" s="6"/>
    </row>
    <row r="113" spans="1:6" s="2" customFormat="1" hidden="1" x14ac:dyDescent="0.2">
      <c r="E113" s="6"/>
      <c r="F113" s="6"/>
    </row>
    <row r="114" spans="1:6" s="2" customFormat="1" hidden="1" x14ac:dyDescent="0.2">
      <c r="E114" s="6"/>
      <c r="F114" s="6"/>
    </row>
    <row r="115" spans="1:6" s="2" customFormat="1" hidden="1" x14ac:dyDescent="0.2">
      <c r="A115" s="4"/>
      <c r="B115" s="4"/>
      <c r="C115" s="4"/>
      <c r="D115" s="4"/>
      <c r="E115" s="6"/>
      <c r="F115" s="6"/>
    </row>
    <row r="116" spans="1:6" s="2" customFormat="1" hidden="1" x14ac:dyDescent="0.2">
      <c r="E116" s="6"/>
      <c r="F116" s="6"/>
    </row>
    <row r="117" spans="1:6" s="2" customFormat="1" hidden="1" x14ac:dyDescent="0.2">
      <c r="E117" s="6"/>
      <c r="F117" s="6"/>
    </row>
    <row r="118" spans="1:6" s="2" customFormat="1" hidden="1" x14ac:dyDescent="0.2">
      <c r="E118" s="6"/>
      <c r="F118" s="6"/>
    </row>
    <row r="119" spans="1:6" s="2" customFormat="1" ht="12.75" hidden="1" customHeight="1" x14ac:dyDescent="0.2">
      <c r="A119" s="5"/>
      <c r="B119" s="5"/>
      <c r="C119" s="5"/>
      <c r="D119" s="5"/>
      <c r="E119" s="6"/>
      <c r="F119" s="6"/>
    </row>
    <row r="120" spans="1:6" s="2" customFormat="1" ht="12.75" hidden="1" customHeight="1" x14ac:dyDescent="0.2">
      <c r="A120" s="220"/>
      <c r="B120" s="229"/>
      <c r="C120" s="228"/>
      <c r="D120" s="228"/>
      <c r="E120" s="6"/>
      <c r="F120" s="6"/>
    </row>
    <row r="121" spans="1:6" s="2" customFormat="1" ht="12" hidden="1" customHeight="1" x14ac:dyDescent="0.2">
      <c r="B121" s="152"/>
      <c r="C121" s="228"/>
      <c r="D121" s="228"/>
      <c r="E121" s="6"/>
      <c r="F121" s="6"/>
    </row>
    <row r="122" spans="1:6" s="2" customFormat="1" hidden="1" x14ac:dyDescent="0.2">
      <c r="A122" s="5"/>
      <c r="B122" s="5"/>
      <c r="C122" s="5"/>
      <c r="D122" s="5"/>
      <c r="E122" s="6"/>
      <c r="F122" s="6"/>
    </row>
    <row r="123" spans="1:6" s="2" customFormat="1" hidden="1" x14ac:dyDescent="0.2">
      <c r="A123" s="5"/>
      <c r="B123" s="5"/>
      <c r="C123" s="5"/>
      <c r="D123" s="5"/>
      <c r="E123" s="6"/>
      <c r="F123" s="6"/>
    </row>
    <row r="124" spans="1:6" s="2" customFormat="1" hidden="1" x14ac:dyDescent="0.2">
      <c r="E124" s="6"/>
      <c r="F124" s="6"/>
    </row>
    <row r="125" spans="1:6" s="2" customFormat="1" hidden="1" x14ac:dyDescent="0.2">
      <c r="A125" s="2" t="s">
        <v>146</v>
      </c>
      <c r="E125" s="6"/>
      <c r="F125" s="6"/>
    </row>
    <row r="126" spans="1:6" s="2" customFormat="1" hidden="1" x14ac:dyDescent="0.2">
      <c r="A126" s="5"/>
      <c r="B126" s="5"/>
      <c r="C126" s="5"/>
      <c r="D126" s="5"/>
      <c r="E126" s="6"/>
      <c r="F126" s="6"/>
    </row>
    <row r="127" spans="1:6" s="2" customFormat="1" hidden="1" x14ac:dyDescent="0.2">
      <c r="E127" s="6"/>
      <c r="F127" s="6"/>
    </row>
    <row r="128" spans="1:6" s="2" customFormat="1" ht="18" hidden="1" customHeight="1" thickBot="1" x14ac:dyDescent="0.25">
      <c r="A128" s="5" t="s">
        <v>151</v>
      </c>
      <c r="B128" s="5"/>
      <c r="C128" s="5"/>
      <c r="D128" s="5"/>
      <c r="E128" s="6"/>
      <c r="F128" s="6"/>
    </row>
    <row r="129" spans="1:7" s="2" customFormat="1" ht="18.75" hidden="1" customHeight="1" thickBot="1" x14ac:dyDescent="0.25">
      <c r="A129" s="2" t="s">
        <v>142</v>
      </c>
      <c r="B129" s="231" t="s">
        <v>110</v>
      </c>
      <c r="C129" s="231" t="s">
        <v>90</v>
      </c>
      <c r="E129" s="6"/>
      <c r="F129" s="6"/>
    </row>
    <row r="130" spans="1:7" s="2" customFormat="1" ht="15" hidden="1" customHeight="1" thickBot="1" x14ac:dyDescent="0.25">
      <c r="A130" s="2" t="s">
        <v>143</v>
      </c>
      <c r="B130" s="232">
        <v>10</v>
      </c>
      <c r="C130" s="232">
        <v>10</v>
      </c>
      <c r="E130" s="6"/>
      <c r="F130" s="6"/>
    </row>
    <row r="131" spans="1:7" s="2" customFormat="1" hidden="1" x14ac:dyDescent="0.2">
      <c r="E131" s="6"/>
      <c r="F131" s="6"/>
    </row>
    <row r="132" spans="1:7" s="2" customFormat="1" hidden="1" x14ac:dyDescent="0.2">
      <c r="A132" s="2" t="s">
        <v>147</v>
      </c>
      <c r="C132" s="8"/>
      <c r="D132" s="8"/>
    </row>
    <row r="133" spans="1:7" s="2" customFormat="1" hidden="1" x14ac:dyDescent="0.2">
      <c r="B133" s="1"/>
    </row>
    <row r="134" spans="1:7" s="2" customFormat="1" ht="25.5" hidden="1" customHeight="1" x14ac:dyDescent="0.2">
      <c r="A134" s="472" t="s">
        <v>148</v>
      </c>
      <c r="B134" s="472"/>
      <c r="C134" s="472"/>
      <c r="D134" s="472"/>
      <c r="E134" s="472"/>
      <c r="F134" s="472"/>
      <c r="G134" s="472"/>
    </row>
    <row r="135" spans="1:7" hidden="1" x14ac:dyDescent="0.2"/>
    <row r="136" spans="1:7" hidden="1" x14ac:dyDescent="0.2">
      <c r="A136" s="1" t="s">
        <v>152</v>
      </c>
    </row>
    <row r="137" spans="1:7" hidden="1" x14ac:dyDescent="0.2"/>
    <row r="138" spans="1:7" hidden="1" x14ac:dyDescent="0.2">
      <c r="A138" s="1" t="s">
        <v>150</v>
      </c>
    </row>
    <row r="139" spans="1:7" hidden="1" x14ac:dyDescent="0.2"/>
    <row r="140" spans="1:7" hidden="1" x14ac:dyDescent="0.2"/>
    <row r="141" spans="1:7" hidden="1" x14ac:dyDescent="0.2">
      <c r="B141" s="8"/>
      <c r="C141" s="8"/>
      <c r="D141" s="8"/>
    </row>
    <row r="142" spans="1:7" hidden="1" x14ac:dyDescent="0.2"/>
    <row r="143" spans="1:7" hidden="1" x14ac:dyDescent="0.2">
      <c r="A143" s="8"/>
      <c r="B143" s="8"/>
      <c r="C143" s="8"/>
      <c r="D143" s="8"/>
    </row>
    <row r="144" spans="1:7" hidden="1" x14ac:dyDescent="0.2"/>
    <row r="145" spans="1:4" hidden="1" x14ac:dyDescent="0.2">
      <c r="A145" s="6"/>
      <c r="B145" s="6"/>
      <c r="C145" s="6"/>
      <c r="D145" s="6"/>
    </row>
    <row r="146" spans="1:4" hidden="1" x14ac:dyDescent="0.2">
      <c r="A146" s="1" t="s">
        <v>85</v>
      </c>
    </row>
    <row r="147" spans="1:4" hidden="1" x14ac:dyDescent="0.2">
      <c r="A147" s="1" t="s">
        <v>145</v>
      </c>
    </row>
    <row r="148" spans="1:4" hidden="1" x14ac:dyDescent="0.2"/>
    <row r="149" spans="1:4" s="8" customFormat="1" x14ac:dyDescent="0.2">
      <c r="A149" s="11"/>
      <c r="B149" s="11"/>
      <c r="C149" s="11"/>
      <c r="D149" s="11"/>
    </row>
    <row r="150" spans="1:4" s="8" customFormat="1" x14ac:dyDescent="0.2"/>
    <row r="151" spans="1:4" s="8" customFormat="1" x14ac:dyDescent="0.2"/>
    <row r="152" spans="1:4" x14ac:dyDescent="0.2">
      <c r="A152" s="51"/>
      <c r="B152" s="51"/>
      <c r="C152" s="51"/>
      <c r="D152" s="51"/>
    </row>
    <row r="153" spans="1:4" x14ac:dyDescent="0.2">
      <c r="A153" s="51"/>
      <c r="B153" s="51"/>
      <c r="C153" s="51"/>
      <c r="D153" s="51"/>
    </row>
    <row r="157" spans="1:4" x14ac:dyDescent="0.2">
      <c r="A157" s="19"/>
      <c r="B157" s="19"/>
      <c r="C157" s="19"/>
      <c r="D157" s="19"/>
    </row>
    <row r="159" spans="1:4" x14ac:dyDescent="0.2">
      <c r="B159" s="1"/>
      <c r="C159" s="1"/>
      <c r="D159" s="1"/>
    </row>
    <row r="160" spans="1:4" x14ac:dyDescent="0.2">
      <c r="B160" s="1"/>
      <c r="C160" s="1"/>
      <c r="D160" s="1"/>
    </row>
    <row r="161" spans="1:4" x14ac:dyDescent="0.2">
      <c r="A161" s="5"/>
      <c r="B161" s="5"/>
      <c r="C161" s="5"/>
      <c r="D161" s="5"/>
    </row>
    <row r="162" spans="1:4" x14ac:dyDescent="0.2">
      <c r="A162" s="4"/>
      <c r="B162" s="4"/>
      <c r="C162" s="4"/>
      <c r="D162" s="4"/>
    </row>
    <row r="163" spans="1:4" x14ac:dyDescent="0.2">
      <c r="A163" s="5"/>
      <c r="B163" s="5"/>
      <c r="C163" s="5"/>
      <c r="D163" s="5"/>
    </row>
    <row r="164" spans="1:4" x14ac:dyDescent="0.2">
      <c r="A164" s="8"/>
      <c r="B164" s="8"/>
      <c r="C164" s="8"/>
      <c r="D164" s="8"/>
    </row>
    <row r="165" spans="1:4" x14ac:dyDescent="0.2">
      <c r="A165" s="8"/>
      <c r="B165" s="8"/>
      <c r="C165" s="8"/>
      <c r="D165" s="8"/>
    </row>
    <row r="166" spans="1:4" x14ac:dyDescent="0.2">
      <c r="A166" s="6"/>
      <c r="B166" s="6"/>
      <c r="C166" s="6"/>
      <c r="D166" s="6"/>
    </row>
    <row r="167" spans="1:4" x14ac:dyDescent="0.2">
      <c r="A167" s="6"/>
      <c r="B167" s="6"/>
      <c r="C167" s="6"/>
      <c r="D167" s="6"/>
    </row>
    <row r="168" spans="1:4" x14ac:dyDescent="0.2">
      <c r="A168" s="6"/>
      <c r="B168" s="6"/>
      <c r="C168" s="6"/>
      <c r="D168" s="6"/>
    </row>
    <row r="169" spans="1:4" x14ac:dyDescent="0.2">
      <c r="A169" s="6"/>
      <c r="B169" s="6"/>
      <c r="C169" s="6"/>
      <c r="D169" s="6"/>
    </row>
    <row r="170" spans="1:4" x14ac:dyDescent="0.2">
      <c r="A170" s="6"/>
      <c r="B170" s="6"/>
      <c r="C170" s="6"/>
      <c r="D170" s="6"/>
    </row>
    <row r="171" spans="1:4" x14ac:dyDescent="0.2">
      <c r="A171" s="6"/>
      <c r="B171" s="6"/>
      <c r="C171" s="6"/>
      <c r="D171" s="6"/>
    </row>
    <row r="172" spans="1:4" x14ac:dyDescent="0.2">
      <c r="A172" s="6"/>
      <c r="B172" s="6"/>
      <c r="C172" s="6"/>
      <c r="D172" s="6"/>
    </row>
    <row r="181" spans="1:20" x14ac:dyDescent="0.2">
      <c r="A181" s="50"/>
      <c r="B181" s="50"/>
      <c r="C181" s="50"/>
      <c r="D181" s="50"/>
      <c r="E181" s="19"/>
      <c r="F181" s="19"/>
      <c r="G181" s="19"/>
      <c r="H181" s="19"/>
      <c r="I181" s="19"/>
      <c r="J181" s="19"/>
      <c r="K181" s="19"/>
      <c r="L181" s="19"/>
      <c r="M181" s="19"/>
      <c r="N181" s="19"/>
      <c r="O181" s="19"/>
      <c r="P181" s="19"/>
      <c r="Q181" s="19"/>
      <c r="R181" s="19"/>
      <c r="S181" s="19"/>
      <c r="T181" s="19"/>
    </row>
    <row r="182" spans="1:20" x14ac:dyDescent="0.2">
      <c r="A182" s="51"/>
      <c r="B182" s="51"/>
      <c r="C182" s="51"/>
      <c r="D182" s="51"/>
      <c r="E182" s="19"/>
      <c r="F182" s="19"/>
      <c r="G182" s="19"/>
      <c r="H182" s="19"/>
      <c r="I182" s="19"/>
      <c r="J182" s="19"/>
      <c r="K182" s="19"/>
      <c r="L182" s="19"/>
      <c r="M182" s="19"/>
      <c r="N182" s="19"/>
      <c r="O182" s="19"/>
      <c r="P182" s="19"/>
      <c r="Q182" s="19"/>
      <c r="R182" s="19"/>
      <c r="S182" s="19"/>
      <c r="T182" s="19"/>
    </row>
    <row r="183" spans="1:20" x14ac:dyDescent="0.2">
      <c r="A183" s="51"/>
      <c r="B183" s="51"/>
      <c r="C183" s="51"/>
      <c r="D183" s="51"/>
      <c r="E183" s="19"/>
      <c r="F183" s="19"/>
      <c r="G183" s="19"/>
      <c r="H183" s="19"/>
      <c r="I183" s="19"/>
      <c r="J183" s="19"/>
      <c r="K183" s="19"/>
      <c r="L183" s="19"/>
      <c r="M183" s="19"/>
      <c r="N183" s="19"/>
      <c r="O183" s="19"/>
      <c r="P183" s="19"/>
      <c r="Q183" s="19"/>
      <c r="R183" s="19"/>
      <c r="S183" s="19"/>
      <c r="T183" s="19"/>
    </row>
    <row r="184" spans="1:20" x14ac:dyDescent="0.2">
      <c r="A184" s="51"/>
      <c r="B184" s="51"/>
      <c r="C184" s="51"/>
      <c r="D184" s="51"/>
      <c r="E184" s="261"/>
      <c r="F184" s="261"/>
      <c r="G184" s="261"/>
      <c r="H184" s="19"/>
      <c r="I184" s="19"/>
      <c r="J184" s="19"/>
      <c r="K184" s="19"/>
      <c r="L184" s="19"/>
      <c r="M184" s="19"/>
      <c r="N184" s="19"/>
      <c r="O184" s="19"/>
      <c r="P184" s="19"/>
      <c r="Q184" s="19"/>
      <c r="R184" s="19"/>
      <c r="S184" s="19"/>
      <c r="T184" s="19"/>
    </row>
    <row r="185" spans="1:20" x14ac:dyDescent="0.2">
      <c r="A185" s="51"/>
      <c r="B185" s="51"/>
      <c r="C185" s="51"/>
      <c r="D185" s="51"/>
      <c r="E185" s="261"/>
      <c r="F185" s="261"/>
      <c r="G185" s="261"/>
      <c r="H185" s="19"/>
      <c r="I185" s="19"/>
      <c r="J185" s="19"/>
      <c r="K185" s="19"/>
      <c r="L185" s="19"/>
      <c r="M185" s="19"/>
      <c r="N185" s="19"/>
      <c r="O185" s="19"/>
      <c r="P185" s="19"/>
      <c r="Q185" s="19"/>
      <c r="R185" s="19"/>
      <c r="S185" s="19"/>
      <c r="T185" s="19"/>
    </row>
    <row r="186" spans="1:20" x14ac:dyDescent="0.2">
      <c r="A186" s="51"/>
      <c r="B186" s="51"/>
      <c r="C186" s="51"/>
      <c r="D186" s="51"/>
      <c r="E186" s="261"/>
      <c r="F186" s="261"/>
      <c r="G186" s="261"/>
      <c r="H186" s="19"/>
      <c r="I186" s="19"/>
      <c r="J186" s="19"/>
      <c r="K186" s="19"/>
      <c r="L186" s="19"/>
      <c r="M186" s="19"/>
      <c r="N186" s="19"/>
      <c r="O186" s="19"/>
      <c r="P186" s="19"/>
      <c r="Q186" s="19"/>
      <c r="R186" s="19"/>
      <c r="S186" s="19"/>
      <c r="T186" s="19"/>
    </row>
    <row r="187" spans="1:20" x14ac:dyDescent="0.2">
      <c r="A187" s="51"/>
      <c r="B187" s="51"/>
      <c r="C187" s="51"/>
      <c r="D187" s="51"/>
      <c r="E187" s="261"/>
      <c r="F187" s="261"/>
      <c r="G187" s="261"/>
      <c r="H187" s="19"/>
      <c r="I187" s="19"/>
      <c r="J187" s="19"/>
      <c r="K187" s="19"/>
      <c r="L187" s="19"/>
      <c r="M187" s="19"/>
      <c r="N187" s="19"/>
      <c r="O187" s="19"/>
      <c r="P187" s="19"/>
      <c r="Q187" s="19"/>
      <c r="R187" s="19"/>
      <c r="S187" s="19"/>
      <c r="T187" s="19"/>
    </row>
    <row r="188" spans="1:20" x14ac:dyDescent="0.2">
      <c r="A188" s="51"/>
      <c r="B188" s="51"/>
      <c r="C188" s="51"/>
      <c r="D188" s="51"/>
      <c r="E188" s="261"/>
      <c r="F188" s="261"/>
      <c r="G188" s="261"/>
      <c r="H188" s="19"/>
      <c r="I188" s="19"/>
      <c r="J188" s="19"/>
      <c r="K188" s="19"/>
      <c r="L188" s="19"/>
      <c r="M188" s="19"/>
      <c r="N188" s="19"/>
      <c r="O188" s="19"/>
      <c r="P188" s="19"/>
      <c r="Q188" s="19"/>
      <c r="R188" s="19"/>
      <c r="S188" s="19"/>
      <c r="T188" s="19"/>
    </row>
    <row r="189" spans="1:20" x14ac:dyDescent="0.2">
      <c r="A189" s="51"/>
      <c r="B189" s="51"/>
      <c r="C189" s="51"/>
      <c r="D189" s="51"/>
      <c r="E189" s="19"/>
      <c r="F189" s="19"/>
      <c r="G189" s="19"/>
      <c r="H189" s="19"/>
      <c r="I189" s="19"/>
      <c r="J189" s="19"/>
      <c r="K189" s="19"/>
      <c r="L189" s="19"/>
      <c r="M189" s="19"/>
      <c r="N189" s="19"/>
      <c r="O189" s="19"/>
      <c r="P189" s="19"/>
      <c r="Q189" s="19"/>
      <c r="R189" s="19"/>
      <c r="S189" s="19"/>
      <c r="T189" s="19"/>
    </row>
    <row r="190" spans="1:20" x14ac:dyDescent="0.2">
      <c r="A190" s="51"/>
      <c r="B190" s="51"/>
      <c r="C190" s="51"/>
      <c r="D190" s="51"/>
      <c r="E190" s="261"/>
      <c r="F190" s="261"/>
      <c r="G190" s="261"/>
      <c r="H190" s="19"/>
      <c r="I190" s="19"/>
      <c r="J190" s="19"/>
      <c r="K190" s="19"/>
      <c r="L190" s="19"/>
      <c r="M190" s="19"/>
      <c r="N190" s="19"/>
      <c r="O190" s="19"/>
      <c r="P190" s="19"/>
      <c r="Q190" s="19"/>
      <c r="R190" s="19"/>
      <c r="S190" s="19"/>
      <c r="T190" s="19"/>
    </row>
    <row r="191" spans="1:20" x14ac:dyDescent="0.2">
      <c r="A191" s="51"/>
      <c r="B191" s="51"/>
      <c r="C191" s="51"/>
      <c r="D191" s="51"/>
      <c r="E191" s="261"/>
      <c r="F191" s="261"/>
      <c r="G191" s="261"/>
      <c r="H191" s="19"/>
      <c r="I191" s="19"/>
      <c r="J191" s="19"/>
      <c r="K191" s="19"/>
      <c r="L191" s="19"/>
      <c r="M191" s="19"/>
      <c r="N191" s="19"/>
      <c r="O191" s="19"/>
      <c r="P191" s="19"/>
      <c r="Q191" s="19"/>
      <c r="R191" s="19"/>
      <c r="S191" s="19"/>
      <c r="T191" s="19"/>
    </row>
    <row r="192" spans="1:20" x14ac:dyDescent="0.2">
      <c r="A192" s="51"/>
      <c r="B192" s="51"/>
      <c r="C192" s="51"/>
      <c r="D192" s="51"/>
      <c r="E192" s="261"/>
      <c r="F192" s="261"/>
      <c r="G192" s="261"/>
      <c r="H192" s="19"/>
      <c r="I192" s="19"/>
      <c r="J192" s="19"/>
      <c r="K192" s="19"/>
      <c r="L192" s="19"/>
      <c r="M192" s="19"/>
      <c r="N192" s="19"/>
      <c r="O192" s="19"/>
      <c r="P192" s="19"/>
      <c r="Q192" s="19"/>
      <c r="R192" s="19"/>
      <c r="S192" s="19"/>
      <c r="T192" s="19"/>
    </row>
    <row r="193" spans="1:20" x14ac:dyDescent="0.2">
      <c r="A193" s="51"/>
      <c r="B193" s="51"/>
      <c r="C193" s="51"/>
      <c r="D193" s="51"/>
      <c r="E193" s="19"/>
      <c r="F193" s="19"/>
      <c r="G193" s="19"/>
      <c r="H193" s="19"/>
      <c r="I193" s="19"/>
      <c r="J193" s="19"/>
      <c r="K193" s="19"/>
      <c r="L193" s="19"/>
      <c r="M193" s="19"/>
      <c r="N193" s="19"/>
      <c r="O193" s="19"/>
      <c r="P193" s="19"/>
      <c r="Q193" s="19"/>
      <c r="R193" s="19"/>
      <c r="S193" s="19"/>
      <c r="T193" s="19"/>
    </row>
    <row r="194" spans="1:20" x14ac:dyDescent="0.2">
      <c r="A194" s="51"/>
      <c r="B194" s="51"/>
      <c r="C194" s="51"/>
      <c r="D194" s="51"/>
      <c r="E194" s="19"/>
      <c r="F194" s="19"/>
      <c r="G194" s="19"/>
      <c r="H194" s="19"/>
      <c r="I194" s="19"/>
      <c r="J194" s="19"/>
      <c r="K194" s="19"/>
      <c r="L194" s="19"/>
      <c r="M194" s="19"/>
      <c r="N194" s="19"/>
      <c r="O194" s="19"/>
      <c r="P194" s="19"/>
      <c r="Q194" s="19"/>
      <c r="R194" s="19"/>
      <c r="S194" s="19"/>
      <c r="T194" s="19"/>
    </row>
    <row r="195" spans="1:20" x14ac:dyDescent="0.2">
      <c r="A195" s="50"/>
      <c r="B195" s="50"/>
      <c r="C195" s="50"/>
      <c r="D195" s="50"/>
      <c r="E195" s="19"/>
      <c r="F195" s="19"/>
      <c r="G195" s="19"/>
      <c r="H195" s="19"/>
      <c r="I195" s="19"/>
      <c r="J195" s="19"/>
      <c r="K195" s="19"/>
      <c r="L195" s="19"/>
      <c r="M195" s="19"/>
      <c r="N195" s="19"/>
      <c r="O195" s="19"/>
      <c r="P195" s="19"/>
      <c r="Q195" s="19"/>
      <c r="R195" s="19"/>
      <c r="S195" s="19"/>
      <c r="T195" s="19"/>
    </row>
    <row r="196" spans="1:20" x14ac:dyDescent="0.2">
      <c r="A196" s="51"/>
      <c r="B196" s="51"/>
      <c r="C196" s="51"/>
      <c r="D196" s="51"/>
      <c r="E196" s="19"/>
      <c r="F196" s="19"/>
      <c r="G196" s="19"/>
      <c r="H196" s="19"/>
      <c r="I196" s="19"/>
      <c r="J196" s="19"/>
      <c r="K196" s="19"/>
      <c r="L196" s="19"/>
      <c r="M196" s="19"/>
      <c r="N196" s="19"/>
      <c r="O196" s="19"/>
      <c r="P196" s="19"/>
      <c r="Q196" s="19"/>
      <c r="R196" s="19"/>
      <c r="S196" s="19"/>
      <c r="T196" s="19"/>
    </row>
    <row r="197" spans="1:20" x14ac:dyDescent="0.2">
      <c r="A197" s="51"/>
      <c r="B197" s="51"/>
      <c r="C197" s="51"/>
      <c r="D197" s="51"/>
      <c r="E197" s="19"/>
      <c r="F197" s="19"/>
      <c r="G197" s="19"/>
      <c r="H197" s="19"/>
      <c r="I197" s="19"/>
      <c r="J197" s="19"/>
      <c r="K197" s="19"/>
      <c r="L197" s="19"/>
      <c r="M197" s="19"/>
      <c r="N197" s="19"/>
      <c r="O197" s="19"/>
      <c r="P197" s="19"/>
      <c r="Q197" s="19"/>
      <c r="R197" s="19"/>
      <c r="S197" s="19"/>
      <c r="T197" s="19"/>
    </row>
    <row r="198" spans="1:20" x14ac:dyDescent="0.2">
      <c r="A198" s="51"/>
      <c r="B198" s="51"/>
      <c r="C198" s="51"/>
      <c r="D198" s="51"/>
      <c r="E198" s="261"/>
      <c r="F198" s="261"/>
      <c r="G198" s="261"/>
      <c r="H198" s="19"/>
      <c r="I198" s="19"/>
      <c r="J198" s="19"/>
      <c r="K198" s="19"/>
      <c r="L198" s="19"/>
      <c r="M198" s="19"/>
      <c r="N198" s="19"/>
      <c r="O198" s="19"/>
      <c r="P198" s="19"/>
      <c r="Q198" s="19"/>
      <c r="R198" s="19"/>
      <c r="S198" s="19"/>
      <c r="T198" s="19"/>
    </row>
    <row r="199" spans="1:20" x14ac:dyDescent="0.2">
      <c r="A199" s="51"/>
      <c r="B199" s="51"/>
      <c r="C199" s="51"/>
      <c r="D199" s="51"/>
      <c r="E199" s="261"/>
      <c r="F199" s="261"/>
      <c r="G199" s="261"/>
      <c r="H199" s="19"/>
      <c r="I199" s="19"/>
      <c r="J199" s="19"/>
      <c r="K199" s="19"/>
      <c r="L199" s="19"/>
      <c r="M199" s="19"/>
      <c r="N199" s="19"/>
      <c r="O199" s="19"/>
      <c r="P199" s="19"/>
      <c r="Q199" s="19"/>
      <c r="R199" s="19"/>
      <c r="S199" s="19"/>
      <c r="T199" s="19"/>
    </row>
    <row r="200" spans="1:20" x14ac:dyDescent="0.2">
      <c r="A200" s="51"/>
      <c r="B200" s="51"/>
      <c r="C200" s="51"/>
      <c r="D200" s="51"/>
      <c r="E200" s="261"/>
      <c r="F200" s="261"/>
      <c r="G200" s="261"/>
      <c r="H200" s="19"/>
      <c r="I200" s="19"/>
      <c r="J200" s="19"/>
      <c r="K200" s="19"/>
      <c r="L200" s="19"/>
      <c r="M200" s="19"/>
      <c r="N200" s="19"/>
      <c r="O200" s="19"/>
      <c r="P200" s="19"/>
      <c r="Q200" s="19"/>
      <c r="R200" s="19"/>
      <c r="S200" s="19"/>
      <c r="T200" s="19"/>
    </row>
    <row r="201" spans="1:20" x14ac:dyDescent="0.2">
      <c r="A201" s="51"/>
      <c r="B201" s="51"/>
      <c r="C201" s="51"/>
      <c r="D201" s="51"/>
      <c r="E201" s="261"/>
      <c r="F201" s="261"/>
      <c r="G201" s="261"/>
      <c r="H201" s="19"/>
      <c r="I201" s="19"/>
      <c r="J201" s="19"/>
      <c r="K201" s="19"/>
      <c r="L201" s="19"/>
      <c r="M201" s="19"/>
      <c r="N201" s="19"/>
      <c r="O201" s="19"/>
      <c r="P201" s="19"/>
      <c r="Q201" s="19"/>
      <c r="R201" s="19"/>
      <c r="S201" s="19"/>
      <c r="T201" s="19"/>
    </row>
    <row r="202" spans="1:20" x14ac:dyDescent="0.2">
      <c r="A202" s="51"/>
      <c r="B202" s="51"/>
      <c r="C202" s="51"/>
      <c r="D202" s="51"/>
      <c r="E202" s="261"/>
      <c r="F202" s="261"/>
      <c r="G202" s="261"/>
      <c r="H202" s="19"/>
      <c r="I202" s="19"/>
      <c r="J202" s="19"/>
      <c r="K202" s="19"/>
      <c r="L202" s="19"/>
      <c r="M202" s="19"/>
      <c r="N202" s="19"/>
      <c r="O202" s="19"/>
      <c r="P202" s="19"/>
      <c r="Q202" s="19"/>
      <c r="R202" s="19"/>
      <c r="S202" s="19"/>
      <c r="T202" s="19"/>
    </row>
    <row r="203" spans="1:20" x14ac:dyDescent="0.2">
      <c r="A203" s="51"/>
      <c r="B203" s="51"/>
      <c r="C203" s="51"/>
      <c r="D203" s="51"/>
      <c r="E203" s="19"/>
      <c r="F203" s="19"/>
      <c r="G203" s="19"/>
      <c r="H203" s="19"/>
      <c r="I203" s="19"/>
      <c r="J203" s="19"/>
      <c r="K203" s="19"/>
      <c r="L203" s="19"/>
      <c r="M203" s="19"/>
      <c r="N203" s="19"/>
      <c r="O203" s="19"/>
      <c r="P203" s="19"/>
      <c r="Q203" s="19"/>
      <c r="R203" s="19"/>
      <c r="S203" s="19"/>
      <c r="T203" s="19"/>
    </row>
    <row r="204" spans="1:20" x14ac:dyDescent="0.2">
      <c r="A204" s="51"/>
      <c r="B204" s="51"/>
      <c r="C204" s="51"/>
      <c r="D204" s="51"/>
      <c r="E204" s="261"/>
      <c r="F204" s="261"/>
      <c r="G204" s="261"/>
      <c r="H204" s="19"/>
      <c r="I204" s="19"/>
      <c r="J204" s="19"/>
      <c r="K204" s="19"/>
      <c r="L204" s="19"/>
      <c r="M204" s="19"/>
      <c r="N204" s="19"/>
      <c r="O204" s="19"/>
      <c r="P204" s="19"/>
      <c r="Q204" s="19"/>
      <c r="R204" s="19"/>
      <c r="S204" s="19"/>
      <c r="T204" s="19"/>
    </row>
    <row r="205" spans="1:20" x14ac:dyDescent="0.2">
      <c r="A205" s="51"/>
      <c r="B205" s="51"/>
      <c r="C205" s="51"/>
      <c r="D205" s="51"/>
      <c r="E205" s="261"/>
      <c r="F205" s="261"/>
      <c r="G205" s="261"/>
      <c r="H205" s="19"/>
      <c r="I205" s="19"/>
      <c r="J205" s="19"/>
      <c r="K205" s="19"/>
      <c r="L205" s="19"/>
      <c r="M205" s="19"/>
      <c r="N205" s="19"/>
      <c r="O205" s="19"/>
      <c r="P205" s="19"/>
      <c r="Q205" s="19"/>
      <c r="R205" s="19"/>
      <c r="S205" s="19"/>
      <c r="T205" s="19"/>
    </row>
    <row r="206" spans="1:20" x14ac:dyDescent="0.2">
      <c r="A206" s="51"/>
      <c r="B206" s="51"/>
      <c r="C206" s="51"/>
      <c r="D206" s="51"/>
      <c r="E206" s="261"/>
      <c r="F206" s="261"/>
      <c r="G206" s="261"/>
      <c r="H206" s="19"/>
      <c r="I206" s="19"/>
      <c r="J206" s="19"/>
      <c r="K206" s="19"/>
      <c r="L206" s="19"/>
      <c r="M206" s="19"/>
      <c r="N206" s="19"/>
      <c r="O206" s="19"/>
      <c r="P206" s="19"/>
      <c r="Q206" s="19"/>
      <c r="R206" s="19"/>
      <c r="S206" s="19"/>
      <c r="T206" s="19"/>
    </row>
    <row r="207" spans="1:20" x14ac:dyDescent="0.2">
      <c r="A207" s="51"/>
      <c r="B207" s="51"/>
      <c r="C207" s="51"/>
      <c r="D207" s="51"/>
      <c r="E207" s="261"/>
      <c r="F207" s="261"/>
      <c r="G207" s="261"/>
      <c r="H207" s="19"/>
      <c r="I207" s="19"/>
      <c r="J207" s="19"/>
      <c r="K207" s="19"/>
      <c r="L207" s="19"/>
      <c r="M207" s="19"/>
      <c r="N207" s="19"/>
      <c r="O207" s="19"/>
      <c r="P207" s="19"/>
      <c r="Q207" s="19"/>
      <c r="R207" s="19"/>
      <c r="S207" s="19"/>
      <c r="T207" s="19"/>
    </row>
    <row r="208" spans="1:20" x14ac:dyDescent="0.2">
      <c r="A208" s="51"/>
      <c r="B208" s="51"/>
      <c r="C208" s="51"/>
      <c r="D208" s="51"/>
      <c r="E208" s="261"/>
      <c r="F208" s="261"/>
      <c r="G208" s="261"/>
      <c r="H208" s="19"/>
      <c r="I208" s="19"/>
      <c r="J208" s="19"/>
      <c r="K208" s="19"/>
      <c r="L208" s="19"/>
      <c r="M208" s="19"/>
      <c r="N208" s="19"/>
      <c r="O208" s="19"/>
      <c r="P208" s="19"/>
      <c r="Q208" s="19"/>
      <c r="R208" s="19"/>
      <c r="S208" s="19"/>
      <c r="T208" s="19"/>
    </row>
    <row r="209" spans="1:20" x14ac:dyDescent="0.2">
      <c r="A209" s="51"/>
      <c r="B209" s="51"/>
      <c r="C209" s="51"/>
      <c r="D209" s="51"/>
      <c r="E209" s="19"/>
      <c r="F209" s="19"/>
      <c r="G209" s="19"/>
      <c r="H209" s="19"/>
      <c r="I209" s="19"/>
      <c r="J209" s="19"/>
      <c r="K209" s="19"/>
      <c r="L209" s="19"/>
      <c r="M209" s="19"/>
      <c r="N209" s="19"/>
      <c r="O209" s="19"/>
      <c r="P209" s="19"/>
      <c r="Q209" s="19"/>
      <c r="R209" s="19"/>
      <c r="S209" s="19"/>
      <c r="T209" s="19"/>
    </row>
    <row r="210" spans="1:20" x14ac:dyDescent="0.2">
      <c r="A210" s="51"/>
      <c r="B210" s="51"/>
      <c r="C210" s="51"/>
      <c r="D210" s="51"/>
      <c r="E210" s="19"/>
      <c r="F210" s="19"/>
      <c r="G210" s="19"/>
      <c r="H210" s="19"/>
      <c r="I210" s="19"/>
      <c r="J210" s="19"/>
      <c r="K210" s="19"/>
      <c r="L210" s="19"/>
      <c r="M210" s="19"/>
      <c r="N210" s="19"/>
      <c r="O210" s="19"/>
      <c r="P210" s="19"/>
      <c r="Q210" s="19"/>
      <c r="R210" s="19"/>
      <c r="S210" s="19"/>
      <c r="T210" s="19"/>
    </row>
    <row r="211" spans="1:20" x14ac:dyDescent="0.2">
      <c r="A211" s="51"/>
      <c r="B211" s="51"/>
      <c r="C211" s="51"/>
      <c r="D211" s="51"/>
      <c r="E211" s="19"/>
      <c r="F211" s="19"/>
      <c r="G211" s="19"/>
      <c r="H211" s="19"/>
      <c r="I211" s="19"/>
      <c r="J211" s="19"/>
      <c r="K211" s="19"/>
      <c r="L211" s="19"/>
      <c r="M211" s="19"/>
      <c r="N211" s="19"/>
      <c r="O211" s="19"/>
      <c r="P211" s="19"/>
      <c r="Q211" s="19"/>
      <c r="R211" s="19"/>
      <c r="S211" s="19"/>
      <c r="T211" s="19"/>
    </row>
    <row r="212" spans="1:20" x14ac:dyDescent="0.2">
      <c r="A212" s="51"/>
      <c r="B212" s="51"/>
      <c r="C212" s="51"/>
      <c r="D212" s="51"/>
      <c r="E212" s="19"/>
      <c r="F212" s="19"/>
      <c r="G212" s="19"/>
      <c r="H212" s="19"/>
      <c r="I212" s="19"/>
      <c r="J212" s="19"/>
      <c r="K212" s="19"/>
      <c r="L212" s="19"/>
      <c r="M212" s="19"/>
      <c r="N212" s="19"/>
      <c r="O212" s="19"/>
      <c r="P212" s="19"/>
      <c r="Q212" s="19"/>
      <c r="R212" s="19"/>
      <c r="S212" s="19"/>
      <c r="T212" s="19"/>
    </row>
    <row r="213" spans="1:20" x14ac:dyDescent="0.2">
      <c r="A213" s="51"/>
      <c r="B213" s="51"/>
      <c r="C213" s="51"/>
      <c r="D213" s="51"/>
      <c r="E213" s="19"/>
      <c r="F213" s="19"/>
      <c r="G213" s="19"/>
      <c r="H213" s="19"/>
      <c r="I213" s="19"/>
      <c r="J213" s="19"/>
      <c r="K213" s="19"/>
      <c r="L213" s="19"/>
      <c r="M213" s="19"/>
      <c r="N213" s="19"/>
      <c r="O213" s="19"/>
      <c r="P213" s="19"/>
      <c r="Q213" s="19"/>
      <c r="R213" s="19"/>
      <c r="S213" s="19"/>
      <c r="T213" s="19"/>
    </row>
    <row r="214" spans="1:20" x14ac:dyDescent="0.2">
      <c r="A214" s="51"/>
      <c r="B214" s="51"/>
      <c r="C214" s="51"/>
      <c r="D214" s="51"/>
      <c r="E214" s="19"/>
      <c r="F214" s="19"/>
      <c r="G214" s="19"/>
      <c r="H214" s="19"/>
      <c r="I214" s="19"/>
      <c r="J214" s="19"/>
      <c r="K214" s="19"/>
      <c r="L214" s="19"/>
      <c r="M214" s="19"/>
      <c r="N214" s="19"/>
      <c r="O214" s="19"/>
      <c r="P214" s="19"/>
      <c r="Q214" s="19"/>
      <c r="R214" s="19"/>
      <c r="S214" s="19"/>
      <c r="T214" s="19"/>
    </row>
    <row r="215" spans="1:20" x14ac:dyDescent="0.2">
      <c r="A215" s="51"/>
      <c r="B215" s="51"/>
      <c r="C215" s="51"/>
      <c r="D215" s="51"/>
      <c r="E215" s="19"/>
      <c r="F215" s="19"/>
      <c r="G215" s="19"/>
      <c r="H215" s="19"/>
      <c r="I215" s="19"/>
      <c r="J215" s="19"/>
      <c r="K215" s="19"/>
      <c r="L215" s="19"/>
      <c r="M215" s="19"/>
      <c r="N215" s="19"/>
      <c r="O215" s="19"/>
      <c r="P215" s="19"/>
      <c r="Q215" s="19"/>
      <c r="R215" s="19"/>
      <c r="S215" s="19"/>
      <c r="T215" s="19"/>
    </row>
    <row r="216" spans="1:20" x14ac:dyDescent="0.2">
      <c r="A216" s="51"/>
      <c r="B216" s="51"/>
      <c r="C216" s="51"/>
      <c r="D216" s="51"/>
      <c r="E216" s="19"/>
      <c r="F216" s="19"/>
      <c r="G216" s="19"/>
      <c r="H216" s="19"/>
      <c r="I216" s="19"/>
      <c r="J216" s="19"/>
      <c r="K216" s="19"/>
      <c r="L216" s="19"/>
      <c r="M216" s="19"/>
      <c r="N216" s="19"/>
      <c r="O216" s="19"/>
      <c r="P216" s="19"/>
      <c r="Q216" s="19"/>
      <c r="R216" s="19"/>
      <c r="S216" s="19"/>
      <c r="T216" s="19"/>
    </row>
    <row r="217" spans="1:20" x14ac:dyDescent="0.2">
      <c r="A217" s="51"/>
      <c r="B217" s="51"/>
      <c r="C217" s="51"/>
      <c r="D217" s="51"/>
      <c r="E217" s="19"/>
      <c r="F217" s="19"/>
      <c r="G217" s="19"/>
      <c r="H217" s="19"/>
      <c r="I217" s="19"/>
      <c r="J217" s="19"/>
      <c r="K217" s="19"/>
      <c r="L217" s="19"/>
      <c r="M217" s="19"/>
      <c r="N217" s="19"/>
      <c r="O217" s="19"/>
      <c r="P217" s="19"/>
      <c r="Q217" s="19"/>
      <c r="R217" s="19"/>
      <c r="S217" s="19"/>
      <c r="T217" s="19"/>
    </row>
    <row r="218" spans="1:20" x14ac:dyDescent="0.2">
      <c r="A218" s="51"/>
      <c r="B218" s="51"/>
      <c r="C218" s="51"/>
      <c r="D218" s="51"/>
      <c r="E218" s="19"/>
      <c r="F218" s="19"/>
      <c r="G218" s="19"/>
      <c r="H218" s="19"/>
      <c r="I218" s="19"/>
      <c r="J218" s="19"/>
      <c r="K218" s="19"/>
      <c r="L218" s="19"/>
      <c r="M218" s="19"/>
      <c r="N218" s="19"/>
      <c r="O218" s="19"/>
      <c r="P218" s="19"/>
      <c r="Q218" s="19"/>
      <c r="R218" s="19"/>
      <c r="S218" s="19"/>
      <c r="T218" s="19"/>
    </row>
    <row r="219" spans="1:20" x14ac:dyDescent="0.2">
      <c r="A219" s="51"/>
      <c r="B219" s="51"/>
      <c r="C219" s="51"/>
      <c r="D219" s="51"/>
      <c r="E219" s="19"/>
      <c r="F219" s="19"/>
      <c r="G219" s="19"/>
      <c r="H219" s="19"/>
      <c r="I219" s="19"/>
      <c r="J219" s="19"/>
      <c r="K219" s="19"/>
      <c r="L219" s="19"/>
      <c r="M219" s="19"/>
      <c r="N219" s="19"/>
      <c r="O219" s="19"/>
      <c r="P219" s="19"/>
      <c r="Q219" s="19"/>
      <c r="R219" s="19"/>
      <c r="S219" s="19"/>
      <c r="T219" s="19"/>
    </row>
    <row r="220" spans="1:20" x14ac:dyDescent="0.2">
      <c r="A220" s="51"/>
      <c r="B220" s="51"/>
      <c r="C220" s="51"/>
      <c r="D220" s="51"/>
      <c r="E220" s="19"/>
      <c r="F220" s="19"/>
      <c r="G220" s="19"/>
      <c r="H220" s="19"/>
      <c r="I220" s="19"/>
      <c r="J220" s="19"/>
      <c r="K220" s="19"/>
      <c r="L220" s="19"/>
      <c r="M220" s="19"/>
      <c r="N220" s="19"/>
      <c r="O220" s="19"/>
      <c r="P220" s="19"/>
      <c r="Q220" s="19"/>
      <c r="R220" s="19"/>
      <c r="S220" s="19"/>
      <c r="T220" s="19"/>
    </row>
    <row r="221" spans="1:20" x14ac:dyDescent="0.2">
      <c r="A221" s="19"/>
      <c r="B221" s="19"/>
      <c r="C221" s="19"/>
      <c r="D221" s="19"/>
      <c r="E221" s="19"/>
      <c r="F221" s="19"/>
      <c r="G221" s="19"/>
      <c r="H221" s="19"/>
      <c r="I221" s="19"/>
      <c r="J221" s="19"/>
      <c r="K221" s="19"/>
      <c r="L221" s="19"/>
      <c r="M221" s="19"/>
      <c r="N221" s="19"/>
      <c r="O221" s="19"/>
      <c r="P221" s="19"/>
      <c r="Q221" s="19"/>
      <c r="R221" s="19"/>
      <c r="S221" s="19"/>
      <c r="T221" s="19"/>
    </row>
    <row r="222" spans="1:20" x14ac:dyDescent="0.2">
      <c r="A222" s="19"/>
      <c r="B222" s="19"/>
      <c r="C222" s="19"/>
      <c r="D222" s="19"/>
      <c r="E222" s="19"/>
      <c r="F222" s="19"/>
      <c r="G222" s="19"/>
      <c r="H222" s="19"/>
      <c r="I222" s="19"/>
      <c r="J222" s="19"/>
      <c r="K222" s="19"/>
      <c r="L222" s="19"/>
      <c r="M222" s="19"/>
      <c r="N222" s="19"/>
      <c r="O222" s="19"/>
      <c r="P222" s="19"/>
      <c r="Q222" s="19"/>
      <c r="R222" s="19"/>
      <c r="S222" s="19"/>
      <c r="T222" s="19"/>
    </row>
    <row r="223" spans="1:20" x14ac:dyDescent="0.2">
      <c r="A223" s="19"/>
      <c r="B223" s="19"/>
      <c r="C223" s="19"/>
      <c r="D223" s="19"/>
      <c r="E223" s="19"/>
      <c r="F223" s="19"/>
      <c r="G223" s="19"/>
      <c r="H223" s="19"/>
      <c r="I223" s="19"/>
      <c r="J223" s="19"/>
      <c r="K223" s="19"/>
      <c r="L223" s="19"/>
      <c r="M223" s="19"/>
      <c r="N223" s="19"/>
      <c r="O223" s="19"/>
      <c r="P223" s="19"/>
      <c r="Q223" s="19"/>
      <c r="R223" s="19"/>
      <c r="S223" s="19"/>
      <c r="T223" s="19"/>
    </row>
    <row r="224" spans="1:20" x14ac:dyDescent="0.2">
      <c r="A224" s="19"/>
      <c r="B224" s="19"/>
      <c r="C224" s="19"/>
      <c r="D224" s="19"/>
      <c r="E224" s="19"/>
      <c r="F224" s="19"/>
      <c r="G224" s="19"/>
      <c r="H224" s="19"/>
      <c r="I224" s="19"/>
      <c r="J224" s="19"/>
      <c r="K224" s="19"/>
      <c r="L224" s="19"/>
      <c r="M224" s="19"/>
      <c r="N224" s="19"/>
      <c r="O224" s="19"/>
      <c r="P224" s="19"/>
      <c r="Q224" s="19"/>
      <c r="R224" s="19"/>
      <c r="S224" s="19"/>
      <c r="T224" s="19"/>
    </row>
    <row r="225" spans="1:20" x14ac:dyDescent="0.2">
      <c r="A225" s="19"/>
      <c r="B225" s="19"/>
      <c r="C225" s="19"/>
      <c r="D225" s="19"/>
      <c r="E225" s="19"/>
      <c r="F225" s="19"/>
      <c r="G225" s="19"/>
      <c r="H225" s="19"/>
      <c r="I225" s="19"/>
      <c r="J225" s="19"/>
      <c r="K225" s="19"/>
      <c r="L225" s="19"/>
      <c r="M225" s="19"/>
      <c r="N225" s="19"/>
      <c r="O225" s="19"/>
      <c r="P225" s="19"/>
      <c r="Q225" s="19"/>
      <c r="R225" s="19"/>
      <c r="S225" s="19"/>
      <c r="T225" s="19"/>
    </row>
    <row r="226" spans="1:20" x14ac:dyDescent="0.2">
      <c r="A226" s="19"/>
      <c r="B226" s="19"/>
      <c r="C226" s="19"/>
      <c r="D226" s="19"/>
      <c r="E226" s="19"/>
      <c r="F226" s="19"/>
      <c r="G226" s="19"/>
      <c r="H226" s="19"/>
      <c r="I226" s="19"/>
      <c r="J226" s="19"/>
      <c r="K226" s="19"/>
      <c r="L226" s="19"/>
      <c r="M226" s="19"/>
      <c r="N226" s="19"/>
      <c r="O226" s="19"/>
      <c r="P226" s="19"/>
      <c r="Q226" s="19"/>
      <c r="R226" s="19"/>
      <c r="S226" s="19"/>
      <c r="T226" s="19"/>
    </row>
    <row r="227" spans="1:20" x14ac:dyDescent="0.2">
      <c r="A227" s="19"/>
      <c r="B227" s="19"/>
      <c r="C227" s="19"/>
      <c r="D227" s="19"/>
      <c r="E227" s="19"/>
      <c r="F227" s="19"/>
      <c r="G227" s="19"/>
      <c r="H227" s="19"/>
      <c r="I227" s="19"/>
      <c r="J227" s="19"/>
      <c r="K227" s="19"/>
      <c r="L227" s="19"/>
      <c r="M227" s="19"/>
      <c r="N227" s="19"/>
      <c r="O227" s="19"/>
      <c r="P227" s="19"/>
      <c r="Q227" s="19"/>
      <c r="R227" s="19"/>
      <c r="S227" s="19"/>
      <c r="T227" s="19"/>
    </row>
    <row r="228" spans="1:20" x14ac:dyDescent="0.2">
      <c r="A228" s="19"/>
      <c r="B228" s="19"/>
      <c r="C228" s="19"/>
      <c r="D228" s="19"/>
      <c r="E228" s="19"/>
      <c r="F228" s="19"/>
      <c r="G228" s="19"/>
      <c r="H228" s="19"/>
      <c r="I228" s="19"/>
      <c r="J228" s="19"/>
      <c r="K228" s="19"/>
      <c r="L228" s="19"/>
      <c r="M228" s="19"/>
      <c r="N228" s="19"/>
      <c r="O228" s="19"/>
      <c r="P228" s="19"/>
      <c r="Q228" s="19"/>
      <c r="R228" s="19"/>
      <c r="S228" s="19"/>
      <c r="T228" s="19"/>
    </row>
    <row r="229" spans="1:20" x14ac:dyDescent="0.2">
      <c r="A229" s="19"/>
      <c r="B229" s="19"/>
      <c r="C229" s="19"/>
      <c r="D229" s="19"/>
      <c r="E229" s="19"/>
      <c r="F229" s="19"/>
      <c r="G229" s="19"/>
      <c r="H229" s="19"/>
      <c r="I229" s="19"/>
      <c r="J229" s="19"/>
      <c r="K229" s="19"/>
      <c r="L229" s="19"/>
      <c r="M229" s="19"/>
      <c r="N229" s="19"/>
      <c r="O229" s="19"/>
      <c r="P229" s="19"/>
      <c r="Q229" s="19"/>
      <c r="R229" s="19"/>
      <c r="S229" s="19"/>
      <c r="T229" s="19"/>
    </row>
    <row r="230" spans="1:20" x14ac:dyDescent="0.2">
      <c r="A230" s="19"/>
      <c r="B230" s="19"/>
      <c r="C230" s="19"/>
      <c r="D230" s="19"/>
      <c r="E230" s="19"/>
      <c r="F230" s="19"/>
      <c r="G230" s="19"/>
      <c r="H230" s="19"/>
      <c r="I230" s="19"/>
      <c r="J230" s="19"/>
      <c r="K230" s="19"/>
      <c r="L230" s="19"/>
      <c r="M230" s="19"/>
      <c r="N230" s="19"/>
      <c r="O230" s="19"/>
      <c r="P230" s="19"/>
      <c r="Q230" s="19"/>
      <c r="R230" s="19"/>
      <c r="S230" s="19"/>
      <c r="T230" s="19"/>
    </row>
    <row r="231" spans="1:20" x14ac:dyDescent="0.2">
      <c r="A231" s="19"/>
      <c r="B231" s="19"/>
      <c r="C231" s="19"/>
      <c r="D231" s="19"/>
      <c r="E231" s="19"/>
      <c r="F231" s="19"/>
      <c r="G231" s="19"/>
      <c r="H231" s="19"/>
      <c r="I231" s="19"/>
      <c r="J231" s="19"/>
      <c r="K231" s="19"/>
      <c r="L231" s="19"/>
      <c r="M231" s="19"/>
      <c r="N231" s="19"/>
      <c r="O231" s="19"/>
      <c r="P231" s="19"/>
      <c r="Q231" s="19"/>
      <c r="R231" s="19"/>
      <c r="S231" s="19"/>
      <c r="T231" s="19"/>
    </row>
    <row r="232" spans="1:20" x14ac:dyDescent="0.2">
      <c r="A232" s="19"/>
      <c r="B232" s="19"/>
      <c r="C232" s="19"/>
      <c r="D232" s="19"/>
      <c r="E232" s="19"/>
      <c r="F232" s="19"/>
      <c r="G232" s="19"/>
      <c r="H232" s="19"/>
      <c r="I232" s="19"/>
      <c r="J232" s="19"/>
      <c r="K232" s="19"/>
      <c r="L232" s="19"/>
      <c r="M232" s="19"/>
      <c r="N232" s="19"/>
      <c r="O232" s="19"/>
      <c r="P232" s="19"/>
      <c r="Q232" s="19"/>
      <c r="R232" s="19"/>
      <c r="S232" s="19"/>
      <c r="T232" s="19"/>
    </row>
    <row r="233" spans="1:20" x14ac:dyDescent="0.2">
      <c r="A233" s="19"/>
      <c r="B233" s="19"/>
      <c r="C233" s="19"/>
      <c r="D233" s="19"/>
      <c r="E233" s="19"/>
      <c r="F233" s="19"/>
      <c r="G233" s="19"/>
      <c r="H233" s="19"/>
      <c r="I233" s="19"/>
      <c r="J233" s="19"/>
      <c r="K233" s="19"/>
      <c r="L233" s="19"/>
      <c r="M233" s="19"/>
      <c r="N233" s="19"/>
      <c r="O233" s="19"/>
      <c r="P233" s="19"/>
      <c r="Q233" s="19"/>
      <c r="R233" s="19"/>
      <c r="S233" s="19"/>
      <c r="T233" s="19"/>
    </row>
    <row r="234" spans="1:20" x14ac:dyDescent="0.2">
      <c r="A234" s="19"/>
      <c r="B234" s="19"/>
      <c r="C234" s="19"/>
      <c r="D234" s="19"/>
      <c r="E234" s="19"/>
      <c r="F234" s="19"/>
      <c r="G234" s="19"/>
      <c r="H234" s="19"/>
      <c r="I234" s="19"/>
      <c r="J234" s="19"/>
      <c r="K234" s="19"/>
      <c r="L234" s="19"/>
      <c r="M234" s="19"/>
      <c r="N234" s="19"/>
      <c r="O234" s="19"/>
      <c r="P234" s="19"/>
      <c r="Q234" s="19"/>
      <c r="R234" s="19"/>
      <c r="S234" s="19"/>
      <c r="T234" s="19"/>
    </row>
    <row r="235" spans="1:20" x14ac:dyDescent="0.2">
      <c r="A235" s="19"/>
      <c r="B235" s="19"/>
      <c r="C235" s="19"/>
      <c r="D235" s="19"/>
      <c r="E235" s="19"/>
      <c r="F235" s="19"/>
      <c r="G235" s="19"/>
      <c r="H235" s="19"/>
      <c r="I235" s="19"/>
      <c r="J235" s="19"/>
      <c r="K235" s="19"/>
      <c r="L235" s="19"/>
      <c r="M235" s="19"/>
      <c r="N235" s="19"/>
      <c r="O235" s="19"/>
      <c r="P235" s="19"/>
      <c r="Q235" s="19"/>
      <c r="R235" s="19"/>
      <c r="S235" s="19"/>
      <c r="T235" s="19"/>
    </row>
    <row r="236" spans="1:20" x14ac:dyDescent="0.2">
      <c r="A236" s="19"/>
      <c r="B236" s="19"/>
      <c r="C236" s="19"/>
      <c r="D236" s="19"/>
      <c r="E236" s="19"/>
      <c r="F236" s="19"/>
      <c r="G236" s="19"/>
      <c r="H236" s="19"/>
      <c r="I236" s="19"/>
      <c r="J236" s="19"/>
      <c r="K236" s="19"/>
      <c r="L236" s="19"/>
      <c r="M236" s="19"/>
      <c r="N236" s="19"/>
      <c r="O236" s="19"/>
      <c r="P236" s="19"/>
      <c r="Q236" s="19"/>
      <c r="R236" s="19"/>
      <c r="S236" s="19"/>
      <c r="T236" s="19"/>
    </row>
    <row r="237" spans="1:20" x14ac:dyDescent="0.2">
      <c r="A237" s="19"/>
      <c r="B237" s="19"/>
      <c r="C237" s="19"/>
      <c r="D237" s="19"/>
      <c r="E237" s="19"/>
      <c r="F237" s="19"/>
      <c r="G237" s="19"/>
      <c r="H237" s="19"/>
      <c r="I237" s="19"/>
      <c r="J237" s="19"/>
      <c r="K237" s="19"/>
      <c r="L237" s="19"/>
      <c r="M237" s="19"/>
      <c r="N237" s="19"/>
      <c r="O237" s="19"/>
      <c r="P237" s="19"/>
      <c r="Q237" s="19"/>
      <c r="R237" s="19"/>
      <c r="S237" s="19"/>
      <c r="T237" s="19"/>
    </row>
    <row r="238" spans="1:20" x14ac:dyDescent="0.2">
      <c r="A238" s="19"/>
      <c r="B238" s="19"/>
      <c r="C238" s="19"/>
      <c r="D238" s="19"/>
      <c r="E238" s="19"/>
      <c r="F238" s="19"/>
      <c r="G238" s="19"/>
      <c r="H238" s="19"/>
      <c r="I238" s="19"/>
      <c r="J238" s="19"/>
      <c r="K238" s="19"/>
      <c r="L238" s="19"/>
      <c r="M238" s="19"/>
      <c r="N238" s="19"/>
      <c r="O238" s="19"/>
      <c r="P238" s="19"/>
      <c r="Q238" s="19"/>
      <c r="R238" s="19"/>
      <c r="S238" s="19"/>
      <c r="T238" s="19"/>
    </row>
    <row r="239" spans="1:20" x14ac:dyDescent="0.2">
      <c r="A239" s="19"/>
      <c r="B239" s="19"/>
      <c r="C239" s="19"/>
      <c r="D239" s="19"/>
      <c r="E239" s="19"/>
      <c r="F239" s="19"/>
      <c r="G239" s="19"/>
      <c r="H239" s="19"/>
      <c r="I239" s="19"/>
      <c r="J239" s="19"/>
      <c r="K239" s="19"/>
      <c r="L239" s="19"/>
      <c r="M239" s="19"/>
      <c r="N239" s="19"/>
      <c r="O239" s="19"/>
      <c r="P239" s="19"/>
      <c r="Q239" s="19"/>
      <c r="R239" s="19"/>
      <c r="S239" s="19"/>
      <c r="T239" s="19"/>
    </row>
    <row r="240" spans="1:20" x14ac:dyDescent="0.2">
      <c r="A240" s="19"/>
      <c r="B240" s="19"/>
      <c r="C240" s="19"/>
      <c r="D240" s="19"/>
      <c r="E240" s="19"/>
      <c r="F240" s="19"/>
      <c r="G240" s="19"/>
      <c r="H240" s="19"/>
      <c r="I240" s="19"/>
      <c r="J240" s="19"/>
      <c r="K240" s="19"/>
      <c r="L240" s="19"/>
      <c r="M240" s="19"/>
      <c r="N240" s="19"/>
      <c r="O240" s="19"/>
      <c r="P240" s="19"/>
      <c r="Q240" s="19"/>
      <c r="R240" s="19"/>
      <c r="S240" s="19"/>
      <c r="T240" s="19"/>
    </row>
    <row r="241" spans="1:20" x14ac:dyDescent="0.2">
      <c r="A241" s="19"/>
      <c r="B241" s="19"/>
      <c r="C241" s="19"/>
      <c r="D241" s="19"/>
      <c r="E241" s="19"/>
      <c r="F241" s="19"/>
      <c r="G241" s="19"/>
      <c r="H241" s="19"/>
      <c r="I241" s="19"/>
      <c r="J241" s="19"/>
      <c r="K241" s="19"/>
      <c r="L241" s="19"/>
      <c r="M241" s="19"/>
      <c r="N241" s="19"/>
      <c r="O241" s="19"/>
      <c r="P241" s="19"/>
      <c r="Q241" s="19"/>
      <c r="R241" s="19"/>
      <c r="S241" s="19"/>
      <c r="T241" s="19"/>
    </row>
    <row r="242" spans="1:20" x14ac:dyDescent="0.2">
      <c r="A242" s="19"/>
      <c r="B242" s="19"/>
      <c r="C242" s="19"/>
      <c r="D242" s="19"/>
      <c r="E242" s="19"/>
      <c r="F242" s="19"/>
      <c r="G242" s="19"/>
      <c r="H242" s="19"/>
      <c r="I242" s="19"/>
      <c r="J242" s="19"/>
      <c r="K242" s="19"/>
      <c r="L242" s="19"/>
      <c r="M242" s="19"/>
      <c r="N242" s="19"/>
      <c r="O242" s="19"/>
      <c r="P242" s="19"/>
      <c r="Q242" s="19"/>
      <c r="R242" s="19"/>
      <c r="S242" s="19"/>
      <c r="T242" s="19"/>
    </row>
    <row r="243" spans="1:20" x14ac:dyDescent="0.2">
      <c r="A243" s="19"/>
      <c r="B243" s="19"/>
      <c r="C243" s="19"/>
      <c r="D243" s="19"/>
      <c r="E243" s="19"/>
      <c r="F243" s="19"/>
      <c r="G243" s="19"/>
      <c r="H243" s="19"/>
      <c r="I243" s="19"/>
      <c r="J243" s="19"/>
      <c r="K243" s="19"/>
      <c r="L243" s="19"/>
      <c r="M243" s="19"/>
      <c r="N243" s="19"/>
      <c r="O243" s="19"/>
      <c r="P243" s="19"/>
      <c r="Q243" s="19"/>
      <c r="R243" s="19"/>
      <c r="S243" s="19"/>
      <c r="T243" s="19"/>
    </row>
    <row r="244" spans="1:20" x14ac:dyDescent="0.2">
      <c r="A244" s="19"/>
      <c r="B244" s="19"/>
      <c r="C244" s="19"/>
      <c r="D244" s="19"/>
      <c r="E244" s="19"/>
      <c r="F244" s="19"/>
      <c r="G244" s="19"/>
      <c r="H244" s="19"/>
      <c r="I244" s="19"/>
      <c r="J244" s="19"/>
      <c r="K244" s="19"/>
      <c r="L244" s="19"/>
      <c r="M244" s="19"/>
      <c r="N244" s="19"/>
      <c r="O244" s="19"/>
      <c r="P244" s="19"/>
      <c r="Q244" s="19"/>
      <c r="R244" s="19"/>
      <c r="S244" s="19"/>
      <c r="T244" s="19"/>
    </row>
    <row r="245" spans="1:20" x14ac:dyDescent="0.2">
      <c r="A245" s="19"/>
      <c r="B245" s="19"/>
      <c r="C245" s="19"/>
      <c r="D245" s="19"/>
      <c r="E245" s="19"/>
      <c r="F245" s="19"/>
      <c r="G245" s="19"/>
      <c r="H245" s="19"/>
      <c r="I245" s="19"/>
      <c r="J245" s="19"/>
      <c r="K245" s="19"/>
      <c r="L245" s="19"/>
      <c r="M245" s="19"/>
      <c r="N245" s="19"/>
      <c r="O245" s="19"/>
      <c r="P245" s="19"/>
      <c r="Q245" s="19"/>
      <c r="R245" s="19"/>
      <c r="S245" s="19"/>
      <c r="T245" s="19"/>
    </row>
    <row r="246" spans="1:20" x14ac:dyDescent="0.2">
      <c r="A246" s="19"/>
      <c r="B246" s="19"/>
      <c r="C246" s="19"/>
      <c r="D246" s="19"/>
      <c r="E246" s="19"/>
      <c r="F246" s="19"/>
      <c r="G246" s="19"/>
      <c r="H246" s="19"/>
      <c r="I246" s="19"/>
      <c r="J246" s="19"/>
      <c r="K246" s="19"/>
      <c r="L246" s="19"/>
      <c r="M246" s="19"/>
      <c r="N246" s="19"/>
      <c r="O246" s="19"/>
      <c r="P246" s="19"/>
      <c r="Q246" s="19"/>
      <c r="R246" s="19"/>
      <c r="S246" s="19"/>
      <c r="T246" s="19"/>
    </row>
    <row r="247" spans="1:20" x14ac:dyDescent="0.2">
      <c r="A247" s="19"/>
      <c r="B247" s="19"/>
      <c r="C247" s="19"/>
      <c r="D247" s="19"/>
      <c r="E247" s="19"/>
      <c r="F247" s="19"/>
      <c r="G247" s="19"/>
      <c r="H247" s="19"/>
      <c r="I247" s="19"/>
      <c r="J247" s="19"/>
      <c r="K247" s="19"/>
      <c r="L247" s="19"/>
      <c r="M247" s="19"/>
      <c r="N247" s="19"/>
      <c r="O247" s="19"/>
      <c r="P247" s="19"/>
      <c r="Q247" s="19"/>
      <c r="R247" s="19"/>
      <c r="S247" s="19"/>
      <c r="T247" s="19"/>
    </row>
    <row r="248" spans="1:20" x14ac:dyDescent="0.2">
      <c r="A248" s="19"/>
      <c r="B248" s="19"/>
      <c r="C248" s="19"/>
      <c r="D248" s="19"/>
      <c r="E248" s="19"/>
      <c r="F248" s="19"/>
      <c r="G248" s="19"/>
      <c r="H248" s="19"/>
      <c r="I248" s="19"/>
      <c r="J248" s="19"/>
      <c r="K248" s="19"/>
      <c r="L248" s="19"/>
      <c r="M248" s="19"/>
      <c r="N248" s="19"/>
      <c r="O248" s="19"/>
      <c r="P248" s="19"/>
      <c r="Q248" s="19"/>
      <c r="R248" s="19"/>
      <c r="S248" s="19"/>
      <c r="T248" s="19"/>
    </row>
    <row r="249" spans="1:20" x14ac:dyDescent="0.2">
      <c r="A249" s="19"/>
      <c r="B249" s="19"/>
      <c r="C249" s="19"/>
      <c r="D249" s="19"/>
      <c r="E249" s="19"/>
      <c r="F249" s="19"/>
      <c r="G249" s="19"/>
      <c r="H249" s="19"/>
      <c r="I249" s="19"/>
      <c r="J249" s="19"/>
      <c r="K249" s="19"/>
      <c r="L249" s="19"/>
      <c r="M249" s="19"/>
      <c r="N249" s="19"/>
      <c r="O249" s="19"/>
      <c r="P249" s="19"/>
      <c r="Q249" s="19"/>
      <c r="R249" s="19"/>
      <c r="S249" s="19"/>
      <c r="T249" s="19"/>
    </row>
    <row r="250" spans="1:20" x14ac:dyDescent="0.2">
      <c r="A250" s="19"/>
      <c r="B250" s="19"/>
      <c r="C250" s="19"/>
      <c r="D250" s="19"/>
      <c r="E250" s="19"/>
      <c r="F250" s="19"/>
      <c r="G250" s="19"/>
      <c r="H250" s="19"/>
      <c r="I250" s="19"/>
      <c r="J250" s="19"/>
      <c r="K250" s="19"/>
      <c r="L250" s="19"/>
      <c r="M250" s="19"/>
      <c r="N250" s="19"/>
      <c r="O250" s="19"/>
      <c r="P250" s="19"/>
      <c r="Q250" s="19"/>
      <c r="R250" s="19"/>
      <c r="S250" s="19"/>
      <c r="T250" s="19"/>
    </row>
    <row r="251" spans="1:20" x14ac:dyDescent="0.2">
      <c r="A251" s="19"/>
      <c r="B251" s="19"/>
      <c r="C251" s="19"/>
      <c r="D251" s="19"/>
      <c r="E251" s="19"/>
      <c r="F251" s="19"/>
      <c r="G251" s="19"/>
      <c r="H251" s="19"/>
      <c r="I251" s="19"/>
      <c r="J251" s="19"/>
      <c r="K251" s="19"/>
      <c r="L251" s="19"/>
      <c r="M251" s="19"/>
      <c r="N251" s="19"/>
      <c r="O251" s="19"/>
      <c r="P251" s="19"/>
      <c r="Q251" s="19"/>
      <c r="R251" s="19"/>
      <c r="S251" s="19"/>
      <c r="T251" s="19"/>
    </row>
    <row r="252" spans="1:20" x14ac:dyDescent="0.2">
      <c r="A252" s="19"/>
      <c r="B252" s="19"/>
      <c r="C252" s="19"/>
      <c r="D252" s="19"/>
      <c r="E252" s="19"/>
      <c r="F252" s="19"/>
      <c r="G252" s="19"/>
      <c r="H252" s="19"/>
      <c r="I252" s="19"/>
      <c r="J252" s="19"/>
      <c r="K252" s="19"/>
      <c r="L252" s="19"/>
      <c r="M252" s="19"/>
      <c r="N252" s="19"/>
      <c r="O252" s="19"/>
      <c r="P252" s="19"/>
      <c r="Q252" s="19"/>
      <c r="R252" s="19"/>
      <c r="S252" s="19"/>
      <c r="T252" s="19"/>
    </row>
    <row r="253" spans="1:20" x14ac:dyDescent="0.2">
      <c r="A253" s="19"/>
      <c r="B253" s="19"/>
      <c r="C253" s="19"/>
      <c r="D253" s="19"/>
      <c r="E253" s="19"/>
      <c r="F253" s="19"/>
      <c r="G253" s="19"/>
      <c r="H253" s="19"/>
      <c r="I253" s="19"/>
      <c r="J253" s="19"/>
      <c r="K253" s="19"/>
      <c r="L253" s="19"/>
      <c r="M253" s="19"/>
      <c r="N253" s="19"/>
      <c r="O253" s="19"/>
      <c r="P253" s="19"/>
      <c r="Q253" s="19"/>
      <c r="R253" s="19"/>
      <c r="S253" s="19"/>
      <c r="T253" s="19"/>
    </row>
    <row r="254" spans="1:20" x14ac:dyDescent="0.2">
      <c r="A254" s="19"/>
      <c r="B254" s="19"/>
      <c r="C254" s="19"/>
      <c r="D254" s="19"/>
      <c r="E254" s="19"/>
      <c r="F254" s="19"/>
      <c r="G254" s="19"/>
      <c r="H254" s="19"/>
      <c r="I254" s="19"/>
      <c r="J254" s="19"/>
      <c r="K254" s="19"/>
      <c r="L254" s="19"/>
      <c r="M254" s="19"/>
      <c r="N254" s="19"/>
      <c r="O254" s="19"/>
      <c r="P254" s="19"/>
      <c r="Q254" s="19"/>
      <c r="R254" s="19"/>
      <c r="S254" s="19"/>
      <c r="T254" s="19"/>
    </row>
    <row r="255" spans="1:20" x14ac:dyDescent="0.2">
      <c r="A255" s="19"/>
      <c r="B255" s="19"/>
      <c r="C255" s="19"/>
      <c r="D255" s="19"/>
      <c r="E255" s="19"/>
      <c r="F255" s="19"/>
      <c r="G255" s="19"/>
      <c r="H255" s="19"/>
      <c r="I255" s="19"/>
      <c r="J255" s="19"/>
      <c r="K255" s="19"/>
      <c r="L255" s="19"/>
      <c r="M255" s="19"/>
      <c r="N255" s="19"/>
      <c r="O255" s="19"/>
      <c r="P255" s="19"/>
      <c r="Q255" s="19"/>
      <c r="R255" s="19"/>
      <c r="S255" s="19"/>
      <c r="T255" s="19"/>
    </row>
    <row r="256" spans="1:20" x14ac:dyDescent="0.2">
      <c r="A256" s="19"/>
      <c r="B256" s="19"/>
      <c r="C256" s="19"/>
      <c r="D256" s="19"/>
      <c r="E256" s="19"/>
      <c r="F256" s="19"/>
      <c r="G256" s="19"/>
      <c r="H256" s="19"/>
      <c r="I256" s="19"/>
      <c r="J256" s="19"/>
      <c r="K256" s="19"/>
      <c r="L256" s="19"/>
      <c r="M256" s="19"/>
      <c r="N256" s="19"/>
      <c r="O256" s="19"/>
      <c r="P256" s="19"/>
      <c r="Q256" s="19"/>
      <c r="R256" s="19"/>
      <c r="S256" s="19"/>
      <c r="T256" s="19"/>
    </row>
    <row r="257" spans="1:20" x14ac:dyDescent="0.2">
      <c r="A257" s="19"/>
      <c r="B257" s="19"/>
      <c r="C257" s="19"/>
      <c r="D257" s="19"/>
      <c r="E257" s="19"/>
      <c r="F257" s="19"/>
      <c r="G257" s="19"/>
      <c r="H257" s="19"/>
      <c r="I257" s="19"/>
      <c r="J257" s="19"/>
      <c r="K257" s="19"/>
      <c r="L257" s="19"/>
      <c r="M257" s="19"/>
      <c r="N257" s="19"/>
      <c r="O257" s="19"/>
      <c r="P257" s="19"/>
      <c r="Q257" s="19"/>
      <c r="R257" s="19"/>
      <c r="S257" s="19"/>
      <c r="T257" s="19"/>
    </row>
    <row r="258" spans="1:20" x14ac:dyDescent="0.2">
      <c r="A258" s="19"/>
      <c r="B258" s="19"/>
      <c r="C258" s="19"/>
      <c r="D258" s="19"/>
      <c r="E258" s="19"/>
      <c r="F258" s="19"/>
      <c r="G258" s="19"/>
      <c r="H258" s="19"/>
      <c r="I258" s="19"/>
      <c r="J258" s="19"/>
      <c r="K258" s="19"/>
      <c r="L258" s="19"/>
      <c r="M258" s="19"/>
      <c r="N258" s="19"/>
      <c r="O258" s="19"/>
      <c r="P258" s="19"/>
      <c r="Q258" s="19"/>
      <c r="R258" s="19"/>
      <c r="S258" s="19"/>
      <c r="T258" s="19"/>
    </row>
    <row r="259" spans="1:20" x14ac:dyDescent="0.2">
      <c r="A259" s="19"/>
      <c r="B259" s="19"/>
      <c r="C259" s="19"/>
      <c r="D259" s="19"/>
      <c r="E259" s="19"/>
      <c r="F259" s="19"/>
      <c r="G259" s="19"/>
      <c r="H259" s="19"/>
      <c r="I259" s="19"/>
      <c r="J259" s="19"/>
      <c r="K259" s="19"/>
      <c r="L259" s="19"/>
      <c r="M259" s="19"/>
      <c r="N259" s="19"/>
      <c r="O259" s="19"/>
      <c r="P259" s="19"/>
      <c r="Q259" s="19"/>
      <c r="R259" s="19"/>
      <c r="S259" s="19"/>
      <c r="T259" s="19"/>
    </row>
    <row r="260" spans="1:20" x14ac:dyDescent="0.2">
      <c r="A260" s="19"/>
      <c r="B260" s="19"/>
      <c r="C260" s="19"/>
      <c r="D260" s="19"/>
      <c r="E260" s="19"/>
      <c r="F260" s="19"/>
      <c r="G260" s="19"/>
      <c r="H260" s="19"/>
      <c r="I260" s="19"/>
      <c r="J260" s="19"/>
      <c r="K260" s="19"/>
      <c r="L260" s="19"/>
      <c r="M260" s="19"/>
      <c r="N260" s="19"/>
      <c r="O260" s="19"/>
      <c r="P260" s="19"/>
      <c r="Q260" s="19"/>
      <c r="R260" s="19"/>
      <c r="S260" s="19"/>
      <c r="T260" s="19"/>
    </row>
    <row r="261" spans="1:20" x14ac:dyDescent="0.2">
      <c r="A261" s="19"/>
      <c r="B261" s="19"/>
      <c r="C261" s="19"/>
      <c r="D261" s="19"/>
      <c r="E261" s="19"/>
      <c r="F261" s="19"/>
      <c r="G261" s="19"/>
      <c r="H261" s="19"/>
      <c r="I261" s="19"/>
      <c r="J261" s="19"/>
      <c r="K261" s="19"/>
      <c r="L261" s="19"/>
      <c r="M261" s="19"/>
      <c r="N261" s="19"/>
      <c r="O261" s="19"/>
      <c r="P261" s="19"/>
      <c r="Q261" s="19"/>
      <c r="R261" s="19"/>
      <c r="S261" s="19"/>
      <c r="T261" s="19"/>
    </row>
    <row r="262" spans="1:20" x14ac:dyDescent="0.2">
      <c r="A262" s="19"/>
      <c r="B262" s="19"/>
      <c r="C262" s="19"/>
      <c r="D262" s="19"/>
      <c r="E262" s="19"/>
      <c r="F262" s="19"/>
      <c r="G262" s="19"/>
      <c r="H262" s="19"/>
      <c r="I262" s="19"/>
      <c r="J262" s="19"/>
      <c r="K262" s="19"/>
      <c r="L262" s="19"/>
      <c r="M262" s="19"/>
      <c r="N262" s="19"/>
      <c r="O262" s="19"/>
      <c r="P262" s="19"/>
      <c r="Q262" s="19"/>
      <c r="R262" s="19"/>
      <c r="S262" s="19"/>
      <c r="T262" s="19"/>
    </row>
    <row r="263" spans="1:20" x14ac:dyDescent="0.2">
      <c r="A263" s="19"/>
      <c r="B263" s="19"/>
      <c r="C263" s="19"/>
      <c r="D263" s="19"/>
      <c r="E263" s="19"/>
      <c r="F263" s="19"/>
      <c r="G263" s="19"/>
      <c r="H263" s="19"/>
      <c r="I263" s="19"/>
      <c r="J263" s="19"/>
      <c r="K263" s="19"/>
      <c r="L263" s="19"/>
      <c r="M263" s="19"/>
      <c r="N263" s="19"/>
      <c r="O263" s="19"/>
      <c r="P263" s="19"/>
      <c r="Q263" s="19"/>
      <c r="R263" s="19"/>
      <c r="S263" s="19"/>
      <c r="T263" s="19"/>
    </row>
    <row r="264" spans="1:20" x14ac:dyDescent="0.2">
      <c r="A264" s="19"/>
      <c r="B264" s="19"/>
      <c r="C264" s="19"/>
      <c r="D264" s="19"/>
      <c r="E264" s="19"/>
      <c r="F264" s="19"/>
      <c r="G264" s="19"/>
      <c r="H264" s="19"/>
      <c r="I264" s="19"/>
      <c r="J264" s="19"/>
      <c r="K264" s="19"/>
      <c r="L264" s="19"/>
      <c r="M264" s="19"/>
      <c r="N264" s="19"/>
      <c r="O264" s="19"/>
      <c r="P264" s="19"/>
      <c r="Q264" s="19"/>
      <c r="R264" s="19"/>
      <c r="S264" s="19"/>
      <c r="T264" s="19"/>
    </row>
    <row r="265" spans="1:20" x14ac:dyDescent="0.2">
      <c r="A265" s="19"/>
      <c r="B265" s="19"/>
      <c r="C265" s="19"/>
      <c r="D265" s="19"/>
      <c r="E265" s="19"/>
      <c r="F265" s="19"/>
      <c r="G265" s="19"/>
      <c r="H265" s="19"/>
      <c r="I265" s="19"/>
      <c r="J265" s="19"/>
      <c r="K265" s="19"/>
      <c r="L265" s="19"/>
      <c r="M265" s="19"/>
      <c r="N265" s="19"/>
      <c r="O265" s="19"/>
      <c r="P265" s="19"/>
      <c r="Q265" s="19"/>
      <c r="R265" s="19"/>
      <c r="S265" s="19"/>
      <c r="T265" s="19"/>
    </row>
    <row r="266" spans="1:20" x14ac:dyDescent="0.2">
      <c r="A266" s="19"/>
      <c r="B266" s="19"/>
      <c r="C266" s="19"/>
      <c r="D266" s="19"/>
      <c r="E266" s="19"/>
      <c r="F266" s="19"/>
      <c r="G266" s="19"/>
      <c r="H266" s="19"/>
      <c r="I266" s="19"/>
      <c r="J266" s="19"/>
      <c r="K266" s="19"/>
      <c r="L266" s="19"/>
      <c r="M266" s="19"/>
      <c r="N266" s="19"/>
      <c r="O266" s="19"/>
      <c r="P266" s="19"/>
      <c r="Q266" s="19"/>
      <c r="R266" s="19"/>
      <c r="S266" s="19"/>
      <c r="T266" s="19"/>
    </row>
    <row r="267" spans="1:20" x14ac:dyDescent="0.2">
      <c r="A267" s="19"/>
      <c r="B267" s="19"/>
      <c r="C267" s="19"/>
      <c r="D267" s="19"/>
      <c r="E267" s="19"/>
      <c r="F267" s="19"/>
      <c r="G267" s="19"/>
      <c r="H267" s="19"/>
      <c r="I267" s="19"/>
      <c r="J267" s="19"/>
      <c r="K267" s="19"/>
      <c r="L267" s="19"/>
      <c r="M267" s="19"/>
      <c r="N267" s="19"/>
      <c r="O267" s="19"/>
      <c r="P267" s="19"/>
      <c r="Q267" s="19"/>
      <c r="R267" s="19"/>
      <c r="S267" s="19"/>
      <c r="T267" s="19"/>
    </row>
    <row r="268" spans="1:20" x14ac:dyDescent="0.2">
      <c r="A268" s="19"/>
      <c r="B268" s="19"/>
      <c r="C268" s="19"/>
      <c r="D268" s="19"/>
      <c r="E268" s="19"/>
      <c r="F268" s="19"/>
      <c r="G268" s="19"/>
      <c r="H268" s="19"/>
      <c r="I268" s="19"/>
      <c r="J268" s="19"/>
      <c r="K268" s="19"/>
      <c r="L268" s="19"/>
      <c r="M268" s="19"/>
      <c r="N268" s="19"/>
      <c r="O268" s="19"/>
      <c r="P268" s="19"/>
      <c r="Q268" s="19"/>
      <c r="R268" s="19"/>
      <c r="S268" s="19"/>
      <c r="T268" s="19"/>
    </row>
    <row r="269" spans="1:20" x14ac:dyDescent="0.2">
      <c r="A269" s="19"/>
      <c r="B269" s="19"/>
      <c r="C269" s="19"/>
      <c r="D269" s="19"/>
      <c r="E269" s="19"/>
      <c r="F269" s="19"/>
      <c r="G269" s="19"/>
      <c r="H269" s="19"/>
      <c r="I269" s="19"/>
      <c r="J269" s="19"/>
      <c r="K269" s="19"/>
      <c r="L269" s="19"/>
      <c r="M269" s="19"/>
      <c r="N269" s="19"/>
      <c r="O269" s="19"/>
      <c r="P269" s="19"/>
      <c r="Q269" s="19"/>
      <c r="R269" s="19"/>
      <c r="S269" s="19"/>
      <c r="T269" s="19"/>
    </row>
    <row r="270" spans="1:20" x14ac:dyDescent="0.2">
      <c r="A270" s="19"/>
      <c r="B270" s="19"/>
      <c r="C270" s="19"/>
      <c r="D270" s="19"/>
      <c r="E270" s="19"/>
      <c r="F270" s="19"/>
      <c r="G270" s="19"/>
      <c r="H270" s="19"/>
      <c r="I270" s="19"/>
      <c r="J270" s="19"/>
      <c r="K270" s="19"/>
      <c r="L270" s="19"/>
      <c r="M270" s="19"/>
      <c r="N270" s="19"/>
      <c r="O270" s="19"/>
      <c r="P270" s="19"/>
      <c r="Q270" s="19"/>
      <c r="R270" s="19"/>
      <c r="S270" s="19"/>
      <c r="T270" s="19"/>
    </row>
    <row r="271" spans="1:20" x14ac:dyDescent="0.2">
      <c r="A271" s="19"/>
      <c r="B271" s="19"/>
      <c r="C271" s="19"/>
      <c r="D271" s="19"/>
      <c r="E271" s="19"/>
      <c r="F271" s="19"/>
      <c r="G271" s="19"/>
      <c r="H271" s="19"/>
      <c r="I271" s="19"/>
      <c r="J271" s="19"/>
      <c r="K271" s="19"/>
      <c r="L271" s="19"/>
      <c r="M271" s="19"/>
      <c r="N271" s="19"/>
      <c r="O271" s="19"/>
      <c r="P271" s="19"/>
      <c r="Q271" s="19"/>
      <c r="R271" s="19"/>
      <c r="S271" s="19"/>
      <c r="T271" s="19"/>
    </row>
    <row r="272" spans="1:20" x14ac:dyDescent="0.2">
      <c r="A272" s="19"/>
      <c r="B272" s="19"/>
      <c r="C272" s="19"/>
      <c r="D272" s="19"/>
      <c r="E272" s="19"/>
      <c r="F272" s="19"/>
      <c r="G272" s="19"/>
      <c r="H272" s="19"/>
      <c r="I272" s="19"/>
      <c r="J272" s="19"/>
      <c r="K272" s="19"/>
      <c r="L272" s="19"/>
      <c r="M272" s="19"/>
      <c r="N272" s="19"/>
      <c r="O272" s="19"/>
      <c r="P272" s="19"/>
      <c r="Q272" s="19"/>
      <c r="R272" s="19"/>
      <c r="S272" s="19"/>
      <c r="T272" s="19"/>
    </row>
    <row r="273" spans="1:20" x14ac:dyDescent="0.2">
      <c r="A273" s="19"/>
      <c r="B273" s="19"/>
      <c r="C273" s="19"/>
      <c r="D273" s="19"/>
      <c r="E273" s="19"/>
      <c r="F273" s="19"/>
      <c r="G273" s="19"/>
      <c r="H273" s="19"/>
      <c r="I273" s="19"/>
      <c r="J273" s="19"/>
      <c r="K273" s="19"/>
      <c r="L273" s="19"/>
      <c r="M273" s="19"/>
      <c r="N273" s="19"/>
      <c r="O273" s="19"/>
      <c r="P273" s="19"/>
      <c r="Q273" s="19"/>
      <c r="R273" s="19"/>
      <c r="S273" s="19"/>
      <c r="T273" s="19"/>
    </row>
    <row r="274" spans="1:20" x14ac:dyDescent="0.2">
      <c r="A274" s="19"/>
      <c r="B274" s="19"/>
      <c r="C274" s="19"/>
      <c r="D274" s="19"/>
      <c r="E274" s="19"/>
      <c r="F274" s="19"/>
      <c r="G274" s="19"/>
      <c r="H274" s="19"/>
      <c r="I274" s="19"/>
      <c r="J274" s="19"/>
      <c r="K274" s="19"/>
      <c r="L274" s="19"/>
      <c r="M274" s="19"/>
      <c r="N274" s="19"/>
      <c r="O274" s="19"/>
      <c r="P274" s="19"/>
      <c r="Q274" s="19"/>
      <c r="R274" s="19"/>
      <c r="S274" s="19"/>
      <c r="T274" s="19"/>
    </row>
    <row r="275" spans="1:20" x14ac:dyDescent="0.2">
      <c r="A275" s="19"/>
      <c r="B275" s="19"/>
      <c r="C275" s="19"/>
      <c r="D275" s="19"/>
      <c r="E275" s="19"/>
      <c r="F275" s="19"/>
      <c r="G275" s="19"/>
      <c r="H275" s="19"/>
      <c r="I275" s="19"/>
      <c r="J275" s="19"/>
      <c r="K275" s="19"/>
      <c r="L275" s="19"/>
      <c r="M275" s="19"/>
      <c r="N275" s="19"/>
      <c r="O275" s="19"/>
      <c r="P275" s="19"/>
      <c r="Q275" s="19"/>
      <c r="R275" s="19"/>
      <c r="S275" s="19"/>
      <c r="T275" s="19"/>
    </row>
    <row r="276" spans="1:20" x14ac:dyDescent="0.2">
      <c r="A276" s="19"/>
      <c r="B276" s="19"/>
      <c r="C276" s="19"/>
      <c r="D276" s="19"/>
      <c r="E276" s="19"/>
      <c r="F276" s="19"/>
      <c r="G276" s="19"/>
      <c r="H276" s="19"/>
      <c r="I276" s="19"/>
      <c r="J276" s="19"/>
      <c r="K276" s="19"/>
      <c r="L276" s="19"/>
      <c r="M276" s="19"/>
      <c r="N276" s="19"/>
      <c r="O276" s="19"/>
      <c r="P276" s="19"/>
      <c r="Q276" s="19"/>
      <c r="R276" s="19"/>
      <c r="S276" s="19"/>
      <c r="T276" s="19"/>
    </row>
    <row r="277" spans="1:20" x14ac:dyDescent="0.2">
      <c r="A277" s="19"/>
      <c r="B277" s="19"/>
      <c r="C277" s="19"/>
      <c r="D277" s="19"/>
      <c r="E277" s="19"/>
      <c r="F277" s="19"/>
      <c r="G277" s="19"/>
      <c r="H277" s="19"/>
      <c r="I277" s="19"/>
      <c r="J277" s="19"/>
      <c r="K277" s="19"/>
      <c r="L277" s="19"/>
      <c r="M277" s="19"/>
      <c r="N277" s="19"/>
      <c r="O277" s="19"/>
      <c r="P277" s="19"/>
      <c r="Q277" s="19"/>
      <c r="R277" s="19"/>
      <c r="S277" s="19"/>
      <c r="T277" s="19"/>
    </row>
    <row r="278" spans="1:20" x14ac:dyDescent="0.2">
      <c r="A278" s="19"/>
      <c r="B278" s="19"/>
      <c r="C278" s="19"/>
      <c r="D278" s="19"/>
      <c r="E278" s="19"/>
      <c r="F278" s="19"/>
      <c r="G278" s="19"/>
      <c r="H278" s="19"/>
      <c r="I278" s="19"/>
      <c r="J278" s="19"/>
      <c r="K278" s="19"/>
      <c r="L278" s="19"/>
      <c r="M278" s="19"/>
      <c r="N278" s="19"/>
      <c r="O278" s="19"/>
      <c r="P278" s="19"/>
      <c r="Q278" s="19"/>
      <c r="R278" s="19"/>
      <c r="S278" s="19"/>
      <c r="T278" s="19"/>
    </row>
    <row r="279" spans="1:20" x14ac:dyDescent="0.2">
      <c r="A279" s="19"/>
      <c r="B279" s="19"/>
      <c r="C279" s="19"/>
      <c r="D279" s="19"/>
      <c r="E279" s="19"/>
      <c r="F279" s="19"/>
      <c r="G279" s="19"/>
      <c r="H279" s="19"/>
      <c r="I279" s="19"/>
      <c r="J279" s="19"/>
      <c r="K279" s="19"/>
      <c r="L279" s="19"/>
      <c r="M279" s="19"/>
      <c r="N279" s="19"/>
      <c r="O279" s="19"/>
      <c r="P279" s="19"/>
      <c r="Q279" s="19"/>
      <c r="R279" s="19"/>
      <c r="S279" s="19"/>
      <c r="T279" s="19"/>
    </row>
    <row r="280" spans="1:20" x14ac:dyDescent="0.2">
      <c r="A280" s="19"/>
      <c r="B280" s="19"/>
      <c r="C280" s="19"/>
      <c r="D280" s="19"/>
      <c r="E280" s="19"/>
      <c r="F280" s="19"/>
      <c r="G280" s="19"/>
      <c r="H280" s="19"/>
      <c r="I280" s="19"/>
      <c r="J280" s="19"/>
      <c r="K280" s="19"/>
      <c r="L280" s="19"/>
      <c r="M280" s="19"/>
      <c r="N280" s="19"/>
      <c r="O280" s="19"/>
      <c r="P280" s="19"/>
      <c r="Q280" s="19"/>
      <c r="R280" s="19"/>
      <c r="S280" s="19"/>
      <c r="T280" s="19"/>
    </row>
    <row r="281" spans="1:20" x14ac:dyDescent="0.2">
      <c r="A281" s="19"/>
      <c r="B281" s="19"/>
      <c r="C281" s="19"/>
      <c r="D281" s="19"/>
      <c r="E281" s="19"/>
      <c r="F281" s="19"/>
      <c r="G281" s="19"/>
      <c r="H281" s="19"/>
      <c r="I281" s="19"/>
      <c r="J281" s="19"/>
      <c r="K281" s="19"/>
      <c r="L281" s="19"/>
      <c r="M281" s="19"/>
      <c r="N281" s="19"/>
      <c r="O281" s="19"/>
      <c r="P281" s="19"/>
      <c r="Q281" s="19"/>
      <c r="R281" s="19"/>
      <c r="S281" s="19"/>
      <c r="T281" s="19"/>
    </row>
    <row r="282" spans="1:20" x14ac:dyDescent="0.2">
      <c r="A282" s="19"/>
      <c r="B282" s="19"/>
      <c r="C282" s="19"/>
      <c r="D282" s="19"/>
      <c r="E282" s="19"/>
      <c r="F282" s="19"/>
      <c r="G282" s="19"/>
      <c r="H282" s="19"/>
      <c r="I282" s="19"/>
      <c r="J282" s="19"/>
      <c r="K282" s="19"/>
      <c r="L282" s="19"/>
      <c r="M282" s="19"/>
      <c r="N282" s="19"/>
      <c r="O282" s="19"/>
      <c r="P282" s="19"/>
      <c r="Q282" s="19"/>
      <c r="R282" s="19"/>
      <c r="S282" s="19"/>
      <c r="T282" s="19"/>
    </row>
    <row r="283" spans="1:20" x14ac:dyDescent="0.2">
      <c r="A283" s="51"/>
      <c r="B283" s="51"/>
      <c r="C283" s="51"/>
      <c r="D283" s="51"/>
      <c r="E283" s="19"/>
      <c r="F283" s="19"/>
      <c r="G283" s="19"/>
      <c r="H283" s="19"/>
      <c r="I283" s="19"/>
      <c r="J283" s="19"/>
      <c r="K283" s="19"/>
      <c r="L283" s="19"/>
      <c r="M283" s="19"/>
      <c r="N283" s="19"/>
      <c r="O283" s="19"/>
      <c r="P283" s="19"/>
      <c r="Q283" s="19"/>
      <c r="R283" s="19"/>
      <c r="S283" s="19"/>
      <c r="T283" s="19"/>
    </row>
    <row r="284" spans="1:20" x14ac:dyDescent="0.2">
      <c r="A284" s="51"/>
      <c r="B284" s="51"/>
      <c r="C284" s="51"/>
      <c r="D284" s="51"/>
      <c r="E284" s="19"/>
      <c r="F284" s="19"/>
      <c r="G284" s="19"/>
      <c r="H284" s="19"/>
      <c r="I284" s="19"/>
      <c r="J284" s="19"/>
      <c r="K284" s="19"/>
      <c r="L284" s="19"/>
      <c r="M284" s="19"/>
      <c r="N284" s="19"/>
      <c r="O284" s="19"/>
      <c r="P284" s="19"/>
      <c r="Q284" s="19"/>
      <c r="R284" s="19"/>
      <c r="S284" s="19"/>
      <c r="T284" s="19"/>
    </row>
    <row r="285" spans="1:20" x14ac:dyDescent="0.2">
      <c r="A285" s="51"/>
      <c r="B285" s="51"/>
      <c r="C285" s="51"/>
      <c r="D285" s="51"/>
      <c r="E285" s="19"/>
      <c r="F285" s="19"/>
      <c r="G285" s="19"/>
      <c r="H285" s="19"/>
      <c r="I285" s="19"/>
      <c r="J285" s="19"/>
      <c r="K285" s="19"/>
      <c r="L285" s="19"/>
      <c r="M285" s="19"/>
      <c r="N285" s="19"/>
      <c r="O285" s="19"/>
      <c r="P285" s="19"/>
      <c r="Q285" s="19"/>
      <c r="R285" s="19"/>
      <c r="S285" s="19"/>
      <c r="T285" s="19"/>
    </row>
    <row r="286" spans="1:20" x14ac:dyDescent="0.2">
      <c r="A286" s="51"/>
      <c r="B286" s="51"/>
      <c r="C286" s="51"/>
      <c r="D286" s="51"/>
      <c r="E286" s="19"/>
      <c r="F286" s="19"/>
      <c r="G286" s="19"/>
      <c r="H286" s="19"/>
      <c r="I286" s="19"/>
      <c r="J286" s="19"/>
      <c r="K286" s="19"/>
      <c r="L286" s="19"/>
      <c r="M286" s="19"/>
      <c r="N286" s="19"/>
      <c r="O286" s="19"/>
      <c r="P286" s="19"/>
      <c r="Q286" s="19"/>
      <c r="R286" s="19"/>
      <c r="S286" s="19"/>
      <c r="T286" s="19"/>
    </row>
    <row r="287" spans="1:20" x14ac:dyDescent="0.2">
      <c r="A287" s="278"/>
      <c r="B287" s="278"/>
      <c r="C287" s="278"/>
      <c r="D287" s="278"/>
      <c r="E287" s="19"/>
      <c r="F287" s="19"/>
      <c r="G287" s="19"/>
      <c r="H287" s="19"/>
      <c r="I287" s="19"/>
      <c r="J287" s="19"/>
      <c r="K287" s="19"/>
      <c r="L287" s="19"/>
      <c r="M287" s="19"/>
      <c r="N287" s="19"/>
      <c r="O287" s="19"/>
      <c r="P287" s="19"/>
      <c r="Q287" s="19"/>
      <c r="R287" s="19"/>
      <c r="S287" s="19"/>
      <c r="T287" s="19"/>
    </row>
    <row r="288" spans="1:20" x14ac:dyDescent="0.2">
      <c r="A288" s="51"/>
      <c r="B288" s="51"/>
      <c r="C288" s="51"/>
      <c r="D288" s="51"/>
      <c r="E288" s="19"/>
      <c r="F288" s="19"/>
      <c r="G288" s="19"/>
      <c r="H288" s="19"/>
      <c r="I288" s="19"/>
      <c r="J288" s="19"/>
      <c r="K288" s="19"/>
      <c r="L288" s="19"/>
      <c r="M288" s="19"/>
      <c r="N288" s="19"/>
      <c r="O288" s="19"/>
      <c r="P288" s="19"/>
      <c r="Q288" s="19"/>
      <c r="R288" s="19"/>
      <c r="S288" s="19"/>
      <c r="T288" s="19"/>
    </row>
    <row r="289" spans="1:20" x14ac:dyDescent="0.2">
      <c r="A289" s="19"/>
      <c r="B289" s="19"/>
      <c r="C289" s="19"/>
      <c r="D289" s="19"/>
      <c r="E289" s="19"/>
      <c r="F289" s="19"/>
      <c r="G289" s="19"/>
      <c r="H289" s="19"/>
      <c r="I289" s="19"/>
      <c r="J289" s="19"/>
      <c r="K289" s="19"/>
      <c r="L289" s="19"/>
      <c r="M289" s="19"/>
      <c r="N289" s="19"/>
      <c r="O289" s="19"/>
      <c r="P289" s="19"/>
      <c r="Q289" s="19"/>
      <c r="R289" s="19"/>
      <c r="S289" s="19"/>
      <c r="T289" s="19"/>
    </row>
    <row r="290" spans="1:20" x14ac:dyDescent="0.2">
      <c r="A290" s="19"/>
      <c r="B290" s="19"/>
      <c r="C290" s="19"/>
      <c r="D290" s="19"/>
      <c r="E290" s="19"/>
      <c r="F290" s="19"/>
      <c r="G290" s="19"/>
      <c r="H290" s="19"/>
      <c r="I290" s="19"/>
      <c r="J290" s="19"/>
      <c r="K290" s="19"/>
      <c r="L290" s="19"/>
      <c r="M290" s="19"/>
      <c r="N290" s="19"/>
      <c r="O290" s="19"/>
      <c r="P290" s="19"/>
      <c r="Q290" s="19"/>
      <c r="R290" s="19"/>
      <c r="S290" s="19"/>
      <c r="T290" s="19"/>
    </row>
    <row r="291" spans="1:20" x14ac:dyDescent="0.2">
      <c r="A291" s="19"/>
      <c r="B291" s="19"/>
      <c r="C291" s="19"/>
      <c r="D291" s="19"/>
      <c r="E291" s="19"/>
      <c r="F291" s="19"/>
      <c r="G291" s="19"/>
      <c r="H291" s="19"/>
      <c r="I291" s="19"/>
      <c r="J291" s="19"/>
      <c r="K291" s="19"/>
      <c r="L291" s="19"/>
      <c r="M291" s="19"/>
      <c r="N291" s="19"/>
      <c r="O291" s="19"/>
      <c r="P291" s="19"/>
      <c r="Q291" s="19"/>
      <c r="R291" s="19"/>
      <c r="S291" s="19"/>
      <c r="T291" s="19"/>
    </row>
    <row r="292" spans="1:20" x14ac:dyDescent="0.2">
      <c r="A292" s="19"/>
      <c r="B292" s="19"/>
      <c r="C292" s="19"/>
      <c r="D292" s="19"/>
      <c r="E292" s="19"/>
      <c r="F292" s="19"/>
      <c r="G292" s="19"/>
      <c r="H292" s="19"/>
      <c r="I292" s="19"/>
      <c r="J292" s="19"/>
      <c r="K292" s="19"/>
      <c r="L292" s="19"/>
      <c r="M292" s="19"/>
      <c r="N292" s="19"/>
      <c r="O292" s="19"/>
      <c r="P292" s="19"/>
      <c r="Q292" s="19"/>
      <c r="R292" s="19"/>
      <c r="S292" s="19"/>
      <c r="T292" s="19"/>
    </row>
    <row r="293" spans="1:20" x14ac:dyDescent="0.2">
      <c r="A293" s="19"/>
      <c r="B293" s="19"/>
      <c r="C293" s="19"/>
      <c r="D293" s="19"/>
      <c r="E293" s="19"/>
      <c r="F293" s="19"/>
      <c r="G293" s="19"/>
      <c r="H293" s="19"/>
      <c r="I293" s="19"/>
      <c r="J293" s="19"/>
      <c r="K293" s="19"/>
      <c r="L293" s="19"/>
      <c r="M293" s="19"/>
      <c r="N293" s="19"/>
      <c r="O293" s="19"/>
      <c r="P293" s="19"/>
      <c r="Q293" s="19"/>
      <c r="R293" s="19"/>
      <c r="S293" s="19"/>
      <c r="T293" s="19"/>
    </row>
    <row r="294" spans="1:20" x14ac:dyDescent="0.2">
      <c r="A294" s="19"/>
      <c r="B294" s="19"/>
      <c r="C294" s="19"/>
      <c r="D294" s="19"/>
      <c r="E294" s="19"/>
      <c r="F294" s="19"/>
      <c r="G294" s="19"/>
      <c r="H294" s="19"/>
      <c r="I294" s="19"/>
      <c r="J294" s="19"/>
      <c r="K294" s="19"/>
      <c r="L294" s="19"/>
      <c r="M294" s="19"/>
      <c r="N294" s="19"/>
      <c r="O294" s="19"/>
      <c r="P294" s="19"/>
      <c r="Q294" s="19"/>
      <c r="R294" s="19"/>
      <c r="S294" s="19"/>
      <c r="T294" s="19"/>
    </row>
    <row r="295" spans="1:20" x14ac:dyDescent="0.2">
      <c r="A295" s="19"/>
      <c r="B295" s="19"/>
      <c r="C295" s="19"/>
      <c r="D295" s="19"/>
      <c r="E295" s="19"/>
      <c r="F295" s="19"/>
      <c r="G295" s="19"/>
      <c r="H295" s="19"/>
      <c r="I295" s="19"/>
      <c r="J295" s="19"/>
      <c r="K295" s="19"/>
      <c r="L295" s="19"/>
      <c r="M295" s="19"/>
      <c r="N295" s="19"/>
      <c r="O295" s="19"/>
      <c r="P295" s="19"/>
      <c r="Q295" s="19"/>
      <c r="R295" s="19"/>
      <c r="S295" s="19"/>
      <c r="T295" s="19"/>
    </row>
    <row r="296" spans="1:20" x14ac:dyDescent="0.2">
      <c r="A296" s="19"/>
      <c r="B296" s="19"/>
      <c r="C296" s="19"/>
      <c r="D296" s="19"/>
      <c r="E296" s="19"/>
      <c r="F296" s="19"/>
      <c r="G296" s="19"/>
      <c r="H296" s="19"/>
      <c r="I296" s="19"/>
      <c r="J296" s="19"/>
      <c r="K296" s="19"/>
      <c r="L296" s="19"/>
      <c r="M296" s="19"/>
      <c r="N296" s="19"/>
      <c r="O296" s="19"/>
      <c r="P296" s="19"/>
      <c r="Q296" s="19"/>
      <c r="R296" s="19"/>
      <c r="S296" s="19"/>
      <c r="T296" s="19"/>
    </row>
    <row r="297" spans="1:20" x14ac:dyDescent="0.2">
      <c r="A297" s="19"/>
      <c r="B297" s="19"/>
      <c r="C297" s="19"/>
      <c r="D297" s="19"/>
      <c r="E297" s="19"/>
      <c r="F297" s="19"/>
      <c r="G297" s="19"/>
      <c r="H297" s="19"/>
      <c r="I297" s="19"/>
      <c r="J297" s="19"/>
      <c r="K297" s="19"/>
      <c r="L297" s="19"/>
      <c r="M297" s="19"/>
      <c r="N297" s="19"/>
      <c r="O297" s="19"/>
      <c r="P297" s="19"/>
      <c r="Q297" s="19"/>
      <c r="R297" s="19"/>
      <c r="S297" s="19"/>
      <c r="T297" s="19"/>
    </row>
    <row r="298" spans="1:20" x14ac:dyDescent="0.2">
      <c r="A298" s="19"/>
      <c r="B298" s="19"/>
      <c r="C298" s="19"/>
      <c r="D298" s="19"/>
      <c r="E298" s="19"/>
      <c r="F298" s="19"/>
      <c r="G298" s="19"/>
      <c r="H298" s="19"/>
      <c r="I298" s="19"/>
      <c r="J298" s="19"/>
      <c r="K298" s="19"/>
      <c r="L298" s="19"/>
      <c r="M298" s="19"/>
      <c r="N298" s="19"/>
      <c r="O298" s="19"/>
      <c r="P298" s="19"/>
      <c r="Q298" s="19"/>
      <c r="R298" s="19"/>
      <c r="S298" s="19"/>
      <c r="T298" s="19"/>
    </row>
    <row r="299" spans="1:20" x14ac:dyDescent="0.2">
      <c r="A299" s="19"/>
      <c r="B299" s="19"/>
      <c r="C299" s="19"/>
      <c r="D299" s="19"/>
      <c r="E299" s="19"/>
      <c r="F299" s="19"/>
      <c r="G299" s="19"/>
      <c r="H299" s="19"/>
      <c r="I299" s="19"/>
      <c r="J299" s="19"/>
      <c r="K299" s="19"/>
      <c r="L299" s="19"/>
      <c r="M299" s="19"/>
      <c r="N299" s="19"/>
      <c r="O299" s="19"/>
      <c r="P299" s="19"/>
      <c r="Q299" s="19"/>
      <c r="R299" s="19"/>
      <c r="S299" s="19"/>
      <c r="T299" s="19"/>
    </row>
    <row r="300" spans="1:20" x14ac:dyDescent="0.2">
      <c r="A300" s="19"/>
      <c r="B300" s="19"/>
      <c r="C300" s="19"/>
      <c r="D300" s="19"/>
      <c r="E300" s="19"/>
      <c r="F300" s="19"/>
      <c r="G300" s="19"/>
      <c r="H300" s="19"/>
      <c r="I300" s="19"/>
      <c r="J300" s="19"/>
      <c r="K300" s="19"/>
      <c r="L300" s="19"/>
      <c r="M300" s="19"/>
      <c r="N300" s="19"/>
      <c r="O300" s="19"/>
      <c r="P300" s="19"/>
      <c r="Q300" s="19"/>
      <c r="R300" s="19"/>
      <c r="S300" s="19"/>
      <c r="T300" s="19"/>
    </row>
    <row r="301" spans="1:20" x14ac:dyDescent="0.2">
      <c r="A301" s="19"/>
      <c r="B301" s="19"/>
      <c r="C301" s="19"/>
      <c r="D301" s="19"/>
      <c r="E301" s="19"/>
      <c r="F301" s="19"/>
      <c r="G301" s="19"/>
      <c r="H301" s="19"/>
      <c r="I301" s="19"/>
      <c r="J301" s="19"/>
      <c r="K301" s="19"/>
      <c r="L301" s="19"/>
      <c r="M301" s="19"/>
      <c r="N301" s="19"/>
      <c r="O301" s="19"/>
      <c r="P301" s="19"/>
      <c r="Q301" s="19"/>
      <c r="R301" s="19"/>
      <c r="S301" s="19"/>
      <c r="T301" s="19"/>
    </row>
    <row r="302" spans="1:20" x14ac:dyDescent="0.2">
      <c r="A302" s="19"/>
      <c r="B302" s="19"/>
      <c r="C302" s="19"/>
      <c r="D302" s="19"/>
      <c r="E302" s="19"/>
      <c r="F302" s="19"/>
      <c r="G302" s="19"/>
      <c r="H302" s="19"/>
      <c r="I302" s="19"/>
      <c r="J302" s="19"/>
      <c r="K302" s="19"/>
      <c r="L302" s="19"/>
      <c r="M302" s="19"/>
      <c r="N302" s="19"/>
      <c r="O302" s="19"/>
      <c r="P302" s="19"/>
      <c r="Q302" s="19"/>
      <c r="R302" s="19"/>
      <c r="S302" s="19"/>
      <c r="T302" s="19"/>
    </row>
    <row r="303" spans="1:20" x14ac:dyDescent="0.2">
      <c r="A303" s="19"/>
      <c r="B303" s="19"/>
      <c r="C303" s="19"/>
      <c r="D303" s="19"/>
      <c r="E303" s="19"/>
      <c r="F303" s="19"/>
      <c r="G303" s="19"/>
      <c r="H303" s="19"/>
      <c r="I303" s="19"/>
      <c r="J303" s="19"/>
      <c r="K303" s="19"/>
      <c r="L303" s="19"/>
      <c r="M303" s="19"/>
      <c r="N303" s="19"/>
      <c r="O303" s="19"/>
      <c r="P303" s="19"/>
      <c r="Q303" s="19"/>
      <c r="R303" s="19"/>
      <c r="S303" s="19"/>
      <c r="T303" s="19"/>
    </row>
    <row r="304" spans="1:20" x14ac:dyDescent="0.2">
      <c r="A304" s="19"/>
      <c r="B304" s="19"/>
      <c r="C304" s="19"/>
      <c r="D304" s="19"/>
      <c r="E304" s="19"/>
      <c r="F304" s="19"/>
      <c r="G304" s="19"/>
      <c r="H304" s="19"/>
      <c r="I304" s="19"/>
      <c r="J304" s="19"/>
      <c r="K304" s="19"/>
      <c r="L304" s="19"/>
      <c r="M304" s="19"/>
      <c r="N304" s="19"/>
      <c r="O304" s="19"/>
      <c r="P304" s="19"/>
      <c r="Q304" s="19"/>
      <c r="R304" s="19"/>
      <c r="S304" s="19"/>
      <c r="T304" s="19"/>
    </row>
    <row r="305" spans="1:20" x14ac:dyDescent="0.2">
      <c r="A305" s="19"/>
      <c r="B305" s="19"/>
      <c r="C305" s="19"/>
      <c r="D305" s="19"/>
      <c r="E305" s="19"/>
      <c r="F305" s="19"/>
      <c r="G305" s="19"/>
      <c r="H305" s="19"/>
      <c r="I305" s="19"/>
      <c r="J305" s="19"/>
      <c r="K305" s="19"/>
      <c r="L305" s="19"/>
      <c r="M305" s="19"/>
      <c r="N305" s="19"/>
      <c r="O305" s="19"/>
      <c r="P305" s="19"/>
      <c r="Q305" s="19"/>
      <c r="R305" s="19"/>
      <c r="S305" s="19"/>
      <c r="T305" s="19"/>
    </row>
    <row r="306" spans="1:20" x14ac:dyDescent="0.2">
      <c r="A306" s="19"/>
      <c r="B306" s="19"/>
      <c r="C306" s="19"/>
      <c r="D306" s="19"/>
      <c r="E306" s="19"/>
      <c r="F306" s="19"/>
      <c r="G306" s="19"/>
      <c r="H306" s="19"/>
      <c r="I306" s="19"/>
      <c r="J306" s="19"/>
      <c r="K306" s="19"/>
      <c r="L306" s="19"/>
      <c r="M306" s="19"/>
      <c r="N306" s="19"/>
      <c r="O306" s="19"/>
      <c r="P306" s="19"/>
      <c r="Q306" s="19"/>
      <c r="R306" s="19"/>
      <c r="S306" s="19"/>
      <c r="T306" s="19"/>
    </row>
    <row r="307" spans="1:20" x14ac:dyDescent="0.2">
      <c r="A307" s="19"/>
      <c r="B307" s="19"/>
      <c r="C307" s="19"/>
      <c r="D307" s="19"/>
      <c r="E307" s="19"/>
      <c r="F307" s="19"/>
      <c r="G307" s="19"/>
      <c r="H307" s="19"/>
      <c r="I307" s="19"/>
      <c r="J307" s="19"/>
      <c r="K307" s="19"/>
      <c r="L307" s="19"/>
      <c r="M307" s="19"/>
      <c r="N307" s="19"/>
      <c r="O307" s="19"/>
      <c r="P307" s="19"/>
      <c r="Q307" s="19"/>
      <c r="R307" s="19"/>
      <c r="S307" s="19"/>
      <c r="T307" s="19"/>
    </row>
    <row r="308" spans="1:20" x14ac:dyDescent="0.2">
      <c r="A308" s="19"/>
      <c r="B308" s="19"/>
      <c r="C308" s="19"/>
      <c r="D308" s="19"/>
      <c r="E308" s="19"/>
      <c r="F308" s="19"/>
      <c r="G308" s="19"/>
      <c r="H308" s="19"/>
      <c r="I308" s="19"/>
      <c r="J308" s="19"/>
      <c r="K308" s="19"/>
      <c r="L308" s="19"/>
      <c r="M308" s="19"/>
      <c r="N308" s="19"/>
      <c r="O308" s="19"/>
      <c r="P308" s="19"/>
      <c r="Q308" s="19"/>
      <c r="R308" s="19"/>
      <c r="S308" s="19"/>
      <c r="T308" s="19"/>
    </row>
    <row r="309" spans="1:20" x14ac:dyDescent="0.2">
      <c r="A309" s="19"/>
      <c r="B309" s="19"/>
      <c r="C309" s="19"/>
      <c r="D309" s="19"/>
      <c r="E309" s="19"/>
      <c r="F309" s="19"/>
      <c r="G309" s="19"/>
      <c r="H309" s="19"/>
      <c r="I309" s="19"/>
      <c r="J309" s="19"/>
      <c r="K309" s="19"/>
      <c r="L309" s="19"/>
      <c r="M309" s="19"/>
      <c r="N309" s="19"/>
      <c r="O309" s="19"/>
      <c r="P309" s="19"/>
      <c r="Q309" s="19"/>
      <c r="R309" s="19"/>
      <c r="S309" s="19"/>
      <c r="T309" s="19"/>
    </row>
    <row r="310" spans="1:20" x14ac:dyDescent="0.2">
      <c r="A310" s="19"/>
      <c r="B310" s="19"/>
      <c r="C310" s="19"/>
      <c r="D310" s="19"/>
      <c r="E310" s="19"/>
      <c r="F310" s="19"/>
      <c r="G310" s="19"/>
      <c r="H310" s="19"/>
      <c r="I310" s="19"/>
      <c r="J310" s="19"/>
      <c r="K310" s="19"/>
      <c r="L310" s="19"/>
      <c r="M310" s="19"/>
      <c r="N310" s="19"/>
      <c r="O310" s="19"/>
      <c r="P310" s="19"/>
      <c r="Q310" s="19"/>
      <c r="R310" s="19"/>
      <c r="S310" s="19"/>
      <c r="T310" s="19"/>
    </row>
    <row r="311" spans="1:20" x14ac:dyDescent="0.2">
      <c r="A311" s="19"/>
      <c r="B311" s="19"/>
      <c r="C311" s="19"/>
      <c r="D311" s="19"/>
      <c r="E311" s="19"/>
      <c r="F311" s="19"/>
      <c r="G311" s="19"/>
      <c r="H311" s="19"/>
      <c r="I311" s="19"/>
      <c r="J311" s="19"/>
      <c r="K311" s="19"/>
      <c r="L311" s="19"/>
      <c r="M311" s="19"/>
      <c r="N311" s="19"/>
      <c r="O311" s="19"/>
      <c r="P311" s="19"/>
      <c r="Q311" s="19"/>
      <c r="R311" s="19"/>
      <c r="S311" s="19"/>
      <c r="T311" s="19"/>
    </row>
    <row r="312" spans="1:20" x14ac:dyDescent="0.2">
      <c r="A312" s="19"/>
      <c r="B312" s="19"/>
      <c r="C312" s="19"/>
      <c r="D312" s="19"/>
      <c r="E312" s="19"/>
      <c r="F312" s="19"/>
      <c r="G312" s="19"/>
      <c r="H312" s="19"/>
      <c r="I312" s="19"/>
      <c r="J312" s="19"/>
      <c r="K312" s="19"/>
      <c r="L312" s="19"/>
      <c r="M312" s="19"/>
      <c r="N312" s="19"/>
      <c r="O312" s="19"/>
      <c r="P312" s="19"/>
      <c r="Q312" s="19"/>
      <c r="R312" s="19"/>
      <c r="S312" s="19"/>
      <c r="T312" s="19"/>
    </row>
    <row r="313" spans="1:20" x14ac:dyDescent="0.2">
      <c r="A313" s="19"/>
      <c r="B313" s="19"/>
      <c r="C313" s="19"/>
      <c r="D313" s="19"/>
      <c r="E313" s="19"/>
      <c r="F313" s="19"/>
      <c r="G313" s="19"/>
      <c r="H313" s="19"/>
      <c r="I313" s="19"/>
      <c r="J313" s="19"/>
      <c r="K313" s="19"/>
      <c r="L313" s="19"/>
      <c r="M313" s="19"/>
      <c r="N313" s="19"/>
      <c r="O313" s="19"/>
      <c r="P313" s="19"/>
      <c r="Q313" s="19"/>
      <c r="R313" s="19"/>
      <c r="S313" s="19"/>
      <c r="T313" s="19"/>
    </row>
    <row r="314" spans="1:20" x14ac:dyDescent="0.2">
      <c r="A314" s="19"/>
      <c r="B314" s="19"/>
      <c r="C314" s="19"/>
      <c r="D314" s="19"/>
      <c r="E314" s="19"/>
      <c r="F314" s="19"/>
      <c r="G314" s="19"/>
      <c r="H314" s="19"/>
      <c r="I314" s="19"/>
      <c r="J314" s="19"/>
      <c r="K314" s="19"/>
      <c r="L314" s="19"/>
      <c r="M314" s="19"/>
      <c r="N314" s="19"/>
      <c r="O314" s="19"/>
      <c r="P314" s="19"/>
      <c r="Q314" s="19"/>
      <c r="R314" s="19"/>
      <c r="S314" s="19"/>
      <c r="T314" s="19"/>
    </row>
    <row r="315" spans="1:20" x14ac:dyDescent="0.2">
      <c r="A315" s="19"/>
      <c r="B315" s="19"/>
      <c r="C315" s="19"/>
      <c r="D315" s="19"/>
      <c r="E315" s="19"/>
      <c r="F315" s="19"/>
      <c r="G315" s="19"/>
      <c r="H315" s="19"/>
      <c r="I315" s="19"/>
      <c r="J315" s="19"/>
      <c r="K315" s="19"/>
      <c r="L315" s="19"/>
      <c r="M315" s="19"/>
      <c r="N315" s="19"/>
      <c r="O315" s="19"/>
      <c r="P315" s="19"/>
      <c r="Q315" s="19"/>
      <c r="R315" s="19"/>
      <c r="S315" s="19"/>
      <c r="T315" s="19"/>
    </row>
    <row r="316" spans="1:20" x14ac:dyDescent="0.2">
      <c r="A316" s="19"/>
      <c r="B316" s="19"/>
      <c r="C316" s="19"/>
      <c r="D316" s="19"/>
      <c r="E316" s="19"/>
      <c r="F316" s="19"/>
      <c r="G316" s="19"/>
      <c r="H316" s="19"/>
      <c r="I316" s="19"/>
      <c r="J316" s="19"/>
      <c r="K316" s="19"/>
      <c r="L316" s="19"/>
      <c r="M316" s="19"/>
      <c r="N316" s="19"/>
      <c r="O316" s="19"/>
      <c r="P316" s="19"/>
      <c r="Q316" s="19"/>
      <c r="R316" s="19"/>
      <c r="S316" s="19"/>
      <c r="T316" s="19"/>
    </row>
    <row r="317" spans="1:20" x14ac:dyDescent="0.2">
      <c r="A317" s="19"/>
      <c r="B317" s="19"/>
      <c r="C317" s="19"/>
      <c r="D317" s="19"/>
      <c r="E317" s="19"/>
      <c r="F317" s="19"/>
      <c r="G317" s="19"/>
      <c r="H317" s="19"/>
      <c r="I317" s="19"/>
      <c r="J317" s="19"/>
      <c r="K317" s="19"/>
      <c r="L317" s="19"/>
      <c r="M317" s="19"/>
      <c r="N317" s="19"/>
      <c r="O317" s="19"/>
      <c r="P317" s="19"/>
      <c r="Q317" s="19"/>
      <c r="R317" s="19"/>
      <c r="S317" s="19"/>
      <c r="T317" s="19"/>
    </row>
    <row r="318" spans="1:20" x14ac:dyDescent="0.2">
      <c r="A318" s="19"/>
      <c r="B318" s="19"/>
      <c r="C318" s="19"/>
      <c r="D318" s="19"/>
      <c r="E318" s="19"/>
      <c r="F318" s="19"/>
      <c r="G318" s="19"/>
      <c r="H318" s="19"/>
      <c r="I318" s="19"/>
      <c r="J318" s="19"/>
      <c r="K318" s="19"/>
      <c r="L318" s="19"/>
      <c r="M318" s="19"/>
      <c r="N318" s="19"/>
      <c r="O318" s="19"/>
      <c r="P318" s="19"/>
      <c r="Q318" s="19"/>
      <c r="R318" s="19"/>
      <c r="S318" s="19"/>
      <c r="T318" s="19"/>
    </row>
    <row r="319" spans="1:20" x14ac:dyDescent="0.2">
      <c r="A319" s="19"/>
      <c r="B319" s="19"/>
      <c r="C319" s="19"/>
      <c r="D319" s="19"/>
      <c r="E319" s="19"/>
      <c r="F319" s="19"/>
      <c r="G319" s="19"/>
      <c r="H319" s="19"/>
      <c r="I319" s="19"/>
      <c r="J319" s="19"/>
      <c r="K319" s="19"/>
      <c r="L319" s="19"/>
      <c r="M319" s="19"/>
      <c r="N319" s="19"/>
      <c r="O319" s="19"/>
      <c r="P319" s="19"/>
      <c r="Q319" s="19"/>
      <c r="R319" s="19"/>
      <c r="S319" s="19"/>
      <c r="T319" s="19"/>
    </row>
    <row r="320" spans="1:20" x14ac:dyDescent="0.2">
      <c r="A320" s="19"/>
      <c r="B320" s="19"/>
      <c r="C320" s="19"/>
      <c r="D320" s="19"/>
      <c r="E320" s="19"/>
      <c r="F320" s="19"/>
      <c r="G320" s="19"/>
      <c r="H320" s="19"/>
      <c r="I320" s="19"/>
      <c r="J320" s="19"/>
      <c r="K320" s="19"/>
      <c r="L320" s="19"/>
      <c r="M320" s="19"/>
      <c r="N320" s="19"/>
      <c r="O320" s="19"/>
      <c r="P320" s="19"/>
      <c r="Q320" s="19"/>
      <c r="R320" s="19"/>
      <c r="S320" s="19"/>
      <c r="T320" s="19"/>
    </row>
    <row r="321" spans="1:20" x14ac:dyDescent="0.2">
      <c r="A321" s="19"/>
      <c r="B321" s="19"/>
      <c r="C321" s="19"/>
      <c r="D321" s="19"/>
      <c r="E321" s="19"/>
      <c r="F321" s="19"/>
      <c r="G321" s="19"/>
      <c r="H321" s="19"/>
      <c r="I321" s="19"/>
      <c r="J321" s="19"/>
      <c r="K321" s="19"/>
      <c r="L321" s="19"/>
      <c r="M321" s="19"/>
      <c r="N321" s="19"/>
      <c r="O321" s="19"/>
      <c r="P321" s="19"/>
      <c r="Q321" s="19"/>
      <c r="R321" s="19"/>
      <c r="S321" s="19"/>
      <c r="T321" s="19"/>
    </row>
    <row r="322" spans="1:20" x14ac:dyDescent="0.2">
      <c r="A322" s="19"/>
      <c r="B322" s="19"/>
      <c r="C322" s="19"/>
      <c r="D322" s="19"/>
      <c r="E322" s="19"/>
      <c r="F322" s="19"/>
      <c r="G322" s="19"/>
      <c r="H322" s="19"/>
      <c r="I322" s="19"/>
      <c r="J322" s="19"/>
      <c r="K322" s="19"/>
      <c r="L322" s="19"/>
      <c r="M322" s="19"/>
      <c r="N322" s="19"/>
      <c r="O322" s="19"/>
      <c r="P322" s="19"/>
      <c r="Q322" s="19"/>
      <c r="R322" s="19"/>
      <c r="S322" s="19"/>
      <c r="T322" s="19"/>
    </row>
    <row r="323" spans="1:20" x14ac:dyDescent="0.2">
      <c r="A323" s="19"/>
      <c r="B323" s="19"/>
      <c r="C323" s="19"/>
      <c r="D323" s="19"/>
      <c r="E323" s="19"/>
      <c r="F323" s="19"/>
      <c r="G323" s="19"/>
      <c r="H323" s="19"/>
      <c r="I323" s="19"/>
      <c r="J323" s="19"/>
      <c r="K323" s="19"/>
      <c r="L323" s="19"/>
      <c r="M323" s="19"/>
      <c r="N323" s="19"/>
      <c r="O323" s="19"/>
      <c r="P323" s="19"/>
      <c r="Q323" s="19"/>
      <c r="R323" s="19"/>
      <c r="S323" s="19"/>
      <c r="T323" s="19"/>
    </row>
    <row r="324" spans="1:20" x14ac:dyDescent="0.2">
      <c r="A324" s="19"/>
      <c r="B324" s="19"/>
      <c r="C324" s="19"/>
      <c r="D324" s="19"/>
      <c r="E324" s="19"/>
      <c r="F324" s="19"/>
      <c r="G324" s="19"/>
      <c r="H324" s="19"/>
      <c r="I324" s="19"/>
      <c r="J324" s="19"/>
      <c r="K324" s="19"/>
      <c r="L324" s="19"/>
      <c r="M324" s="19"/>
      <c r="N324" s="19"/>
      <c r="O324" s="19"/>
      <c r="P324" s="19"/>
      <c r="Q324" s="19"/>
      <c r="R324" s="19"/>
      <c r="S324" s="19"/>
      <c r="T324" s="19"/>
    </row>
    <row r="325" spans="1:20" x14ac:dyDescent="0.2">
      <c r="A325" s="19"/>
      <c r="B325" s="19"/>
      <c r="C325" s="19"/>
      <c r="D325" s="19"/>
      <c r="E325" s="19"/>
      <c r="F325" s="19"/>
      <c r="G325" s="19"/>
      <c r="H325" s="19"/>
      <c r="I325" s="19"/>
      <c r="J325" s="19"/>
      <c r="K325" s="19"/>
      <c r="L325" s="19"/>
      <c r="M325" s="19"/>
      <c r="N325" s="19"/>
      <c r="O325" s="19"/>
      <c r="P325" s="19"/>
      <c r="Q325" s="19"/>
      <c r="R325" s="19"/>
      <c r="S325" s="19"/>
      <c r="T325" s="19"/>
    </row>
    <row r="326" spans="1:20" x14ac:dyDescent="0.2">
      <c r="A326" s="19"/>
      <c r="B326" s="19"/>
      <c r="C326" s="19"/>
      <c r="D326" s="19"/>
      <c r="E326" s="19"/>
      <c r="F326" s="19"/>
      <c r="G326" s="19"/>
      <c r="H326" s="19"/>
      <c r="I326" s="19"/>
      <c r="J326" s="19"/>
      <c r="K326" s="19"/>
      <c r="L326" s="19"/>
      <c r="M326" s="19"/>
      <c r="N326" s="19"/>
      <c r="O326" s="19"/>
      <c r="P326" s="19"/>
      <c r="Q326" s="19"/>
      <c r="R326" s="19"/>
      <c r="S326" s="19"/>
      <c r="T326" s="19"/>
    </row>
    <row r="327" spans="1:20" x14ac:dyDescent="0.2">
      <c r="A327" s="19"/>
      <c r="B327" s="19"/>
      <c r="C327" s="19"/>
      <c r="D327" s="19"/>
      <c r="E327" s="19"/>
      <c r="F327" s="19"/>
      <c r="G327" s="19"/>
      <c r="H327" s="19"/>
      <c r="I327" s="19"/>
      <c r="J327" s="19"/>
      <c r="K327" s="19"/>
      <c r="L327" s="19"/>
      <c r="M327" s="19"/>
      <c r="N327" s="19"/>
      <c r="O327" s="19"/>
      <c r="P327" s="19"/>
      <c r="Q327" s="19"/>
      <c r="R327" s="19"/>
      <c r="S327" s="19"/>
      <c r="T327" s="19"/>
    </row>
    <row r="328" spans="1:20" x14ac:dyDescent="0.2">
      <c r="A328" s="19"/>
      <c r="B328" s="19"/>
      <c r="C328" s="19"/>
      <c r="D328" s="19"/>
      <c r="E328" s="19"/>
      <c r="F328" s="19"/>
      <c r="G328" s="19"/>
      <c r="H328" s="19"/>
      <c r="I328" s="19"/>
      <c r="J328" s="19"/>
      <c r="K328" s="19"/>
      <c r="L328" s="19"/>
      <c r="M328" s="19"/>
      <c r="N328" s="19"/>
      <c r="O328" s="19"/>
      <c r="P328" s="19"/>
      <c r="Q328" s="19"/>
      <c r="R328" s="19"/>
      <c r="S328" s="19"/>
      <c r="T328" s="19"/>
    </row>
    <row r="329" spans="1:20" x14ac:dyDescent="0.2">
      <c r="A329" s="19"/>
      <c r="B329" s="19"/>
      <c r="C329" s="19"/>
      <c r="D329" s="19"/>
      <c r="E329" s="19"/>
      <c r="F329" s="19"/>
      <c r="G329" s="19"/>
      <c r="H329" s="19"/>
      <c r="I329" s="19"/>
      <c r="J329" s="19"/>
      <c r="K329" s="19"/>
      <c r="L329" s="19"/>
      <c r="M329" s="19"/>
      <c r="N329" s="19"/>
      <c r="O329" s="19"/>
      <c r="P329" s="19"/>
      <c r="Q329" s="19"/>
      <c r="R329" s="19"/>
      <c r="S329" s="19"/>
      <c r="T329" s="19"/>
    </row>
    <row r="330" spans="1:20" x14ac:dyDescent="0.2">
      <c r="A330" s="19"/>
      <c r="B330" s="19"/>
      <c r="C330" s="19"/>
      <c r="D330" s="19"/>
      <c r="E330" s="19"/>
      <c r="F330" s="19"/>
      <c r="G330" s="19"/>
      <c r="H330" s="19"/>
      <c r="I330" s="19"/>
      <c r="J330" s="19"/>
      <c r="K330" s="19"/>
      <c r="L330" s="19"/>
      <c r="M330" s="19"/>
      <c r="N330" s="19"/>
      <c r="O330" s="19"/>
      <c r="P330" s="19"/>
      <c r="Q330" s="19"/>
      <c r="R330" s="19"/>
      <c r="S330" s="19"/>
      <c r="T330" s="19"/>
    </row>
    <row r="331" spans="1:20" x14ac:dyDescent="0.2">
      <c r="A331" s="19"/>
      <c r="B331" s="19"/>
      <c r="C331" s="19"/>
      <c r="D331" s="19"/>
      <c r="E331" s="19"/>
      <c r="F331" s="19"/>
      <c r="G331" s="19"/>
      <c r="H331" s="19"/>
      <c r="I331" s="19"/>
      <c r="J331" s="19"/>
      <c r="K331" s="19"/>
      <c r="L331" s="19"/>
      <c r="M331" s="19"/>
      <c r="N331" s="19"/>
      <c r="O331" s="19"/>
      <c r="P331" s="19"/>
      <c r="Q331" s="19"/>
      <c r="R331" s="19"/>
      <c r="S331" s="19"/>
      <c r="T331" s="19"/>
    </row>
    <row r="332" spans="1:20" x14ac:dyDescent="0.2">
      <c r="A332" s="19"/>
      <c r="B332" s="19"/>
      <c r="C332" s="19"/>
      <c r="D332" s="19"/>
      <c r="E332" s="19"/>
      <c r="F332" s="19"/>
      <c r="G332" s="19"/>
      <c r="H332" s="19"/>
      <c r="I332" s="19"/>
      <c r="J332" s="19"/>
      <c r="K332" s="19"/>
      <c r="L332" s="19"/>
      <c r="M332" s="19"/>
      <c r="N332" s="19"/>
      <c r="O332" s="19"/>
      <c r="P332" s="19"/>
      <c r="Q332" s="19"/>
      <c r="R332" s="19"/>
      <c r="S332" s="19"/>
      <c r="T332" s="19"/>
    </row>
    <row r="333" spans="1:20" x14ac:dyDescent="0.2">
      <c r="A333" s="19"/>
      <c r="B333" s="19"/>
      <c r="C333" s="19"/>
      <c r="D333" s="19"/>
      <c r="E333" s="19"/>
      <c r="F333" s="19"/>
      <c r="G333" s="19"/>
      <c r="H333" s="19"/>
      <c r="I333" s="19"/>
      <c r="J333" s="19"/>
      <c r="K333" s="19"/>
      <c r="L333" s="19"/>
      <c r="M333" s="19"/>
      <c r="N333" s="19"/>
      <c r="O333" s="19"/>
      <c r="P333" s="19"/>
      <c r="Q333" s="19"/>
      <c r="R333" s="19"/>
      <c r="S333" s="19"/>
      <c r="T333" s="19"/>
    </row>
    <row r="334" spans="1:20" x14ac:dyDescent="0.2">
      <c r="A334" s="19"/>
      <c r="B334" s="19"/>
      <c r="C334" s="19"/>
      <c r="D334" s="19"/>
      <c r="E334" s="19"/>
      <c r="F334" s="19"/>
      <c r="G334" s="19"/>
      <c r="H334" s="19"/>
      <c r="I334" s="19"/>
      <c r="J334" s="19"/>
      <c r="K334" s="19"/>
      <c r="L334" s="19"/>
      <c r="M334" s="19"/>
      <c r="N334" s="19"/>
      <c r="O334" s="19"/>
      <c r="P334" s="19"/>
      <c r="Q334" s="19"/>
      <c r="R334" s="19"/>
      <c r="S334" s="19"/>
      <c r="T334" s="19"/>
    </row>
    <row r="335" spans="1:20" x14ac:dyDescent="0.2">
      <c r="A335" s="19"/>
      <c r="B335" s="19"/>
      <c r="C335" s="19"/>
      <c r="D335" s="19"/>
      <c r="E335" s="19"/>
      <c r="F335" s="19"/>
      <c r="G335" s="19"/>
      <c r="H335" s="19"/>
      <c r="I335" s="19"/>
      <c r="J335" s="19"/>
      <c r="K335" s="19"/>
      <c r="L335" s="19"/>
      <c r="M335" s="19"/>
      <c r="N335" s="19"/>
      <c r="O335" s="19"/>
      <c r="P335" s="19"/>
      <c r="Q335" s="19"/>
      <c r="R335" s="19"/>
      <c r="S335" s="19"/>
      <c r="T335" s="19"/>
    </row>
    <row r="336" spans="1:20" x14ac:dyDescent="0.2">
      <c r="A336" s="19"/>
      <c r="B336" s="19"/>
      <c r="C336" s="19"/>
      <c r="D336" s="19"/>
      <c r="E336" s="19"/>
      <c r="F336" s="19"/>
      <c r="G336" s="19"/>
      <c r="H336" s="19"/>
      <c r="I336" s="19"/>
      <c r="J336" s="19"/>
      <c r="K336" s="19"/>
      <c r="L336" s="19"/>
      <c r="M336" s="19"/>
      <c r="N336" s="19"/>
      <c r="O336" s="19"/>
      <c r="P336" s="19"/>
      <c r="Q336" s="19"/>
      <c r="R336" s="19"/>
      <c r="S336" s="19"/>
      <c r="T336" s="19"/>
    </row>
    <row r="337" spans="1:20" x14ac:dyDescent="0.2">
      <c r="A337" s="19"/>
      <c r="B337" s="19"/>
      <c r="C337" s="19"/>
      <c r="D337" s="19"/>
      <c r="E337" s="19"/>
      <c r="F337" s="19"/>
      <c r="G337" s="19"/>
      <c r="H337" s="19"/>
      <c r="I337" s="19"/>
      <c r="J337" s="19"/>
      <c r="K337" s="19"/>
      <c r="L337" s="19"/>
      <c r="M337" s="19"/>
      <c r="N337" s="19"/>
      <c r="O337" s="19"/>
      <c r="P337" s="19"/>
      <c r="Q337" s="19"/>
      <c r="R337" s="19"/>
      <c r="S337" s="19"/>
      <c r="T337" s="19"/>
    </row>
    <row r="338" spans="1:20" x14ac:dyDescent="0.2">
      <c r="A338" s="19"/>
      <c r="B338" s="19"/>
      <c r="C338" s="19"/>
      <c r="D338" s="19"/>
      <c r="E338" s="19"/>
      <c r="F338" s="19"/>
      <c r="G338" s="19"/>
      <c r="H338" s="19"/>
      <c r="I338" s="19"/>
      <c r="J338" s="19"/>
      <c r="K338" s="19"/>
      <c r="L338" s="19"/>
      <c r="M338" s="19"/>
      <c r="N338" s="19"/>
      <c r="O338" s="19"/>
      <c r="P338" s="19"/>
      <c r="Q338" s="19"/>
      <c r="R338" s="19"/>
      <c r="S338" s="19"/>
      <c r="T338" s="19"/>
    </row>
    <row r="339" spans="1:20" x14ac:dyDescent="0.2">
      <c r="A339" s="19"/>
      <c r="B339" s="19"/>
      <c r="C339" s="19"/>
      <c r="D339" s="19"/>
      <c r="E339" s="19"/>
      <c r="F339" s="19"/>
      <c r="G339" s="19"/>
      <c r="H339" s="19"/>
      <c r="I339" s="19"/>
      <c r="J339" s="19"/>
      <c r="K339" s="19"/>
      <c r="L339" s="19"/>
      <c r="M339" s="19"/>
      <c r="N339" s="19"/>
      <c r="O339" s="19"/>
      <c r="P339" s="19"/>
      <c r="Q339" s="19"/>
      <c r="R339" s="19"/>
      <c r="S339" s="19"/>
      <c r="T339" s="19"/>
    </row>
    <row r="340" spans="1:20" x14ac:dyDescent="0.2">
      <c r="A340" s="19"/>
      <c r="B340" s="19"/>
      <c r="C340" s="19"/>
      <c r="D340" s="19"/>
      <c r="E340" s="19"/>
      <c r="F340" s="19"/>
      <c r="G340" s="19"/>
      <c r="H340" s="19"/>
      <c r="I340" s="19"/>
      <c r="J340" s="19"/>
      <c r="K340" s="19"/>
      <c r="L340" s="19"/>
      <c r="M340" s="19"/>
      <c r="N340" s="19"/>
      <c r="O340" s="19"/>
      <c r="P340" s="19"/>
      <c r="Q340" s="19"/>
      <c r="R340" s="19"/>
      <c r="S340" s="19"/>
      <c r="T340" s="19"/>
    </row>
    <row r="341" spans="1:20" x14ac:dyDescent="0.2">
      <c r="A341" s="19"/>
      <c r="B341" s="19"/>
      <c r="C341" s="19"/>
      <c r="D341" s="19"/>
      <c r="E341" s="19"/>
      <c r="F341" s="19"/>
      <c r="G341" s="19"/>
      <c r="H341" s="19"/>
      <c r="I341" s="19"/>
      <c r="J341" s="19"/>
      <c r="K341" s="19"/>
      <c r="L341" s="19"/>
      <c r="M341" s="19"/>
      <c r="N341" s="19"/>
      <c r="O341" s="19"/>
      <c r="P341" s="19"/>
      <c r="Q341" s="19"/>
      <c r="R341" s="19"/>
      <c r="S341" s="19"/>
      <c r="T341" s="19"/>
    </row>
    <row r="342" spans="1:20" x14ac:dyDescent="0.2">
      <c r="A342" s="19"/>
      <c r="B342" s="19"/>
      <c r="C342" s="19"/>
      <c r="D342" s="19"/>
      <c r="E342" s="19"/>
      <c r="F342" s="19"/>
      <c r="G342" s="19"/>
      <c r="H342" s="19"/>
      <c r="I342" s="19"/>
      <c r="J342" s="19"/>
      <c r="K342" s="19"/>
      <c r="L342" s="19"/>
      <c r="M342" s="19"/>
      <c r="N342" s="19"/>
      <c r="O342" s="19"/>
      <c r="P342" s="19"/>
      <c r="Q342" s="19"/>
      <c r="R342" s="19"/>
      <c r="S342" s="19"/>
      <c r="T342" s="19"/>
    </row>
    <row r="343" spans="1:20" x14ac:dyDescent="0.2">
      <c r="A343" s="19"/>
      <c r="B343" s="19"/>
      <c r="C343" s="19"/>
      <c r="D343" s="19"/>
      <c r="E343" s="19"/>
      <c r="F343" s="19"/>
      <c r="G343" s="19"/>
      <c r="H343" s="19"/>
      <c r="I343" s="19"/>
      <c r="J343" s="19"/>
      <c r="K343" s="19"/>
      <c r="L343" s="19"/>
      <c r="M343" s="19"/>
      <c r="N343" s="19"/>
      <c r="O343" s="19"/>
      <c r="P343" s="19"/>
      <c r="Q343" s="19"/>
      <c r="R343" s="19"/>
      <c r="S343" s="19"/>
      <c r="T343" s="19"/>
    </row>
    <row r="344" spans="1:20" x14ac:dyDescent="0.2">
      <c r="A344" s="19"/>
      <c r="B344" s="19"/>
      <c r="C344" s="19"/>
      <c r="D344" s="19"/>
      <c r="E344" s="19"/>
      <c r="F344" s="19"/>
      <c r="G344" s="19"/>
      <c r="H344" s="19"/>
      <c r="I344" s="19"/>
      <c r="J344" s="19"/>
      <c r="K344" s="19"/>
      <c r="L344" s="19"/>
      <c r="M344" s="19"/>
      <c r="N344" s="19"/>
      <c r="O344" s="19"/>
      <c r="P344" s="19"/>
      <c r="Q344" s="19"/>
      <c r="R344" s="19"/>
      <c r="S344" s="19"/>
      <c r="T344" s="19"/>
    </row>
    <row r="345" spans="1:20" x14ac:dyDescent="0.2">
      <c r="A345" s="19"/>
      <c r="B345" s="19"/>
      <c r="C345" s="19"/>
      <c r="D345" s="19"/>
      <c r="E345" s="19"/>
      <c r="F345" s="19"/>
      <c r="G345" s="19"/>
      <c r="H345" s="19"/>
      <c r="I345" s="19"/>
      <c r="J345" s="19"/>
      <c r="K345" s="19"/>
      <c r="L345" s="19"/>
      <c r="M345" s="19"/>
      <c r="N345" s="19"/>
      <c r="O345" s="19"/>
      <c r="P345" s="19"/>
      <c r="Q345" s="19"/>
      <c r="R345" s="19"/>
      <c r="S345" s="19"/>
      <c r="T345" s="19"/>
    </row>
    <row r="346" spans="1:20" x14ac:dyDescent="0.2">
      <c r="A346" s="19"/>
      <c r="B346" s="19"/>
      <c r="C346" s="19"/>
      <c r="D346" s="19"/>
      <c r="E346" s="19"/>
      <c r="F346" s="19"/>
      <c r="G346" s="19"/>
      <c r="H346" s="19"/>
      <c r="I346" s="19"/>
      <c r="J346" s="19"/>
      <c r="K346" s="19"/>
      <c r="L346" s="19"/>
      <c r="M346" s="19"/>
      <c r="N346" s="19"/>
      <c r="O346" s="19"/>
      <c r="P346" s="19"/>
      <c r="Q346" s="19"/>
      <c r="R346" s="19"/>
      <c r="S346" s="19"/>
      <c r="T346" s="19"/>
    </row>
    <row r="347" spans="1:20" x14ac:dyDescent="0.2">
      <c r="A347" s="19"/>
      <c r="B347" s="19"/>
      <c r="C347" s="19"/>
      <c r="D347" s="19"/>
      <c r="E347" s="19"/>
      <c r="F347" s="19"/>
      <c r="G347" s="19"/>
      <c r="H347" s="19"/>
      <c r="I347" s="19"/>
      <c r="J347" s="19"/>
      <c r="K347" s="19"/>
      <c r="L347" s="19"/>
      <c r="M347" s="19"/>
      <c r="N347" s="19"/>
      <c r="O347" s="19"/>
      <c r="P347" s="19"/>
      <c r="Q347" s="19"/>
      <c r="R347" s="19"/>
      <c r="S347" s="19"/>
      <c r="T347" s="19"/>
    </row>
    <row r="348" spans="1:20" x14ac:dyDescent="0.2">
      <c r="A348" s="19"/>
      <c r="B348" s="19"/>
      <c r="C348" s="19"/>
      <c r="D348" s="19"/>
      <c r="E348" s="19"/>
      <c r="F348" s="19"/>
      <c r="G348" s="19"/>
      <c r="H348" s="19"/>
      <c r="I348" s="19"/>
      <c r="J348" s="19"/>
      <c r="K348" s="19"/>
      <c r="L348" s="19"/>
      <c r="M348" s="19"/>
      <c r="N348" s="19"/>
      <c r="O348" s="19"/>
      <c r="P348" s="19"/>
      <c r="Q348" s="19"/>
      <c r="R348" s="19"/>
      <c r="S348" s="19"/>
      <c r="T348" s="19"/>
    </row>
    <row r="349" spans="1:20" x14ac:dyDescent="0.2">
      <c r="A349" s="19"/>
      <c r="B349" s="19"/>
      <c r="C349" s="19"/>
      <c r="D349" s="19"/>
      <c r="E349" s="19"/>
      <c r="F349" s="19"/>
      <c r="G349" s="19"/>
      <c r="H349" s="19"/>
      <c r="I349" s="19"/>
      <c r="J349" s="19"/>
      <c r="K349" s="19"/>
      <c r="L349" s="19"/>
      <c r="M349" s="19"/>
      <c r="N349" s="19"/>
      <c r="O349" s="19"/>
      <c r="P349" s="19"/>
      <c r="Q349" s="19"/>
      <c r="R349" s="19"/>
      <c r="S349" s="19"/>
      <c r="T349" s="19"/>
    </row>
    <row r="350" spans="1:20" x14ac:dyDescent="0.2">
      <c r="A350" s="19"/>
      <c r="B350" s="19"/>
      <c r="C350" s="19"/>
      <c r="D350" s="19"/>
      <c r="E350" s="19"/>
      <c r="F350" s="19"/>
      <c r="G350" s="19"/>
      <c r="H350" s="19"/>
      <c r="I350" s="19"/>
      <c r="J350" s="19"/>
      <c r="K350" s="19"/>
      <c r="L350" s="19"/>
      <c r="M350" s="19"/>
      <c r="N350" s="19"/>
      <c r="O350" s="19"/>
      <c r="P350" s="19"/>
      <c r="Q350" s="19"/>
      <c r="R350" s="19"/>
      <c r="S350" s="19"/>
      <c r="T350" s="19"/>
    </row>
    <row r="351" spans="1:20" x14ac:dyDescent="0.2">
      <c r="A351" s="19"/>
      <c r="B351" s="19"/>
      <c r="C351" s="19"/>
      <c r="D351" s="19"/>
      <c r="E351" s="19"/>
      <c r="F351" s="19"/>
      <c r="G351" s="19"/>
      <c r="H351" s="19"/>
      <c r="I351" s="19"/>
      <c r="J351" s="19"/>
      <c r="K351" s="19"/>
      <c r="L351" s="19"/>
      <c r="M351" s="19"/>
      <c r="N351" s="19"/>
      <c r="O351" s="19"/>
      <c r="P351" s="19"/>
      <c r="Q351" s="19"/>
      <c r="R351" s="19"/>
      <c r="S351" s="19"/>
      <c r="T351" s="19"/>
    </row>
    <row r="352" spans="1:20" x14ac:dyDescent="0.2">
      <c r="A352" s="19"/>
      <c r="B352" s="19"/>
      <c r="C352" s="19"/>
      <c r="D352" s="19"/>
      <c r="E352" s="19"/>
      <c r="F352" s="19"/>
      <c r="G352" s="19"/>
      <c r="H352" s="19"/>
      <c r="I352" s="19"/>
      <c r="J352" s="19"/>
      <c r="K352" s="19"/>
      <c r="L352" s="19"/>
      <c r="M352" s="19"/>
      <c r="N352" s="19"/>
      <c r="O352" s="19"/>
      <c r="P352" s="19"/>
      <c r="Q352" s="19"/>
      <c r="R352" s="19"/>
      <c r="S352" s="19"/>
      <c r="T352" s="19"/>
    </row>
    <row r="353" spans="1:20" x14ac:dyDescent="0.2">
      <c r="A353" s="19"/>
      <c r="B353" s="19"/>
      <c r="C353" s="19"/>
      <c r="D353" s="19"/>
      <c r="E353" s="19"/>
      <c r="F353" s="19"/>
      <c r="G353" s="19"/>
      <c r="H353" s="19"/>
      <c r="I353" s="19"/>
      <c r="J353" s="19"/>
      <c r="K353" s="19"/>
      <c r="L353" s="19"/>
      <c r="M353" s="19"/>
      <c r="N353" s="19"/>
      <c r="O353" s="19"/>
      <c r="P353" s="19"/>
      <c r="Q353" s="19"/>
      <c r="R353" s="19"/>
      <c r="S353" s="19"/>
      <c r="T353" s="19"/>
    </row>
    <row r="354" spans="1:20" x14ac:dyDescent="0.2">
      <c r="A354" s="19"/>
      <c r="B354" s="19"/>
      <c r="C354" s="19"/>
      <c r="D354" s="19"/>
      <c r="E354" s="19"/>
      <c r="F354" s="19"/>
      <c r="G354" s="19"/>
      <c r="H354" s="19"/>
      <c r="I354" s="19"/>
      <c r="J354" s="19"/>
      <c r="K354" s="19"/>
      <c r="L354" s="19"/>
      <c r="M354" s="19"/>
      <c r="N354" s="19"/>
      <c r="O354" s="19"/>
      <c r="P354" s="19"/>
      <c r="Q354" s="19"/>
      <c r="R354" s="19"/>
      <c r="S354" s="19"/>
      <c r="T354" s="19"/>
    </row>
    <row r="355" spans="1:20" x14ac:dyDescent="0.2">
      <c r="A355" s="19"/>
      <c r="B355" s="19"/>
      <c r="C355" s="19"/>
      <c r="D355" s="19"/>
      <c r="E355" s="19"/>
      <c r="F355" s="19"/>
      <c r="G355" s="19"/>
      <c r="H355" s="19"/>
      <c r="I355" s="19"/>
      <c r="J355" s="19"/>
      <c r="K355" s="19"/>
      <c r="L355" s="19"/>
      <c r="M355" s="19"/>
      <c r="N355" s="19"/>
      <c r="O355" s="19"/>
      <c r="P355" s="19"/>
      <c r="Q355" s="19"/>
      <c r="R355" s="19"/>
      <c r="S355" s="19"/>
      <c r="T355" s="19"/>
    </row>
    <row r="356" spans="1:20" x14ac:dyDescent="0.2">
      <c r="A356" s="19"/>
      <c r="B356" s="19"/>
      <c r="C356" s="19"/>
      <c r="D356" s="19"/>
      <c r="E356" s="19"/>
      <c r="F356" s="19"/>
      <c r="G356" s="19"/>
      <c r="H356" s="19"/>
      <c r="I356" s="19"/>
      <c r="J356" s="19"/>
      <c r="K356" s="19"/>
      <c r="L356" s="19"/>
      <c r="M356" s="19"/>
      <c r="N356" s="19"/>
      <c r="O356" s="19"/>
      <c r="P356" s="19"/>
      <c r="Q356" s="19"/>
      <c r="R356" s="19"/>
      <c r="S356" s="19"/>
      <c r="T356" s="19"/>
    </row>
    <row r="357" spans="1:20" x14ac:dyDescent="0.2">
      <c r="A357" s="19"/>
      <c r="B357" s="19"/>
      <c r="C357" s="19"/>
      <c r="D357" s="19"/>
      <c r="E357" s="19"/>
      <c r="F357" s="19"/>
      <c r="G357" s="19"/>
      <c r="H357" s="19"/>
      <c r="I357" s="19"/>
      <c r="J357" s="19"/>
      <c r="K357" s="19"/>
      <c r="L357" s="19"/>
      <c r="M357" s="19"/>
      <c r="N357" s="19"/>
      <c r="O357" s="19"/>
      <c r="P357" s="19"/>
      <c r="Q357" s="19"/>
      <c r="R357" s="19"/>
      <c r="S357" s="19"/>
      <c r="T357" s="19"/>
    </row>
    <row r="358" spans="1:20" x14ac:dyDescent="0.2">
      <c r="A358" s="19"/>
      <c r="B358" s="19"/>
      <c r="C358" s="19"/>
      <c r="D358" s="19"/>
      <c r="E358" s="19"/>
      <c r="F358" s="19"/>
      <c r="G358" s="19"/>
      <c r="H358" s="19"/>
      <c r="I358" s="19"/>
      <c r="J358" s="19"/>
      <c r="K358" s="19"/>
      <c r="L358" s="19"/>
      <c r="M358" s="19"/>
      <c r="N358" s="19"/>
      <c r="O358" s="19"/>
      <c r="P358" s="19"/>
      <c r="Q358" s="19"/>
      <c r="R358" s="19"/>
      <c r="S358" s="19"/>
      <c r="T358" s="19"/>
    </row>
    <row r="359" spans="1:20" x14ac:dyDescent="0.2">
      <c r="A359" s="19"/>
      <c r="B359" s="19"/>
      <c r="C359" s="19"/>
      <c r="D359" s="19"/>
      <c r="E359" s="19"/>
      <c r="F359" s="19"/>
      <c r="G359" s="19"/>
      <c r="H359" s="19"/>
      <c r="I359" s="19"/>
      <c r="J359" s="19"/>
      <c r="K359" s="19"/>
      <c r="L359" s="19"/>
      <c r="M359" s="19"/>
      <c r="N359" s="19"/>
      <c r="O359" s="19"/>
      <c r="P359" s="19"/>
      <c r="Q359" s="19"/>
      <c r="R359" s="19"/>
      <c r="S359" s="19"/>
      <c r="T359" s="19"/>
    </row>
    <row r="360" spans="1:20" x14ac:dyDescent="0.2">
      <c r="A360" s="19"/>
      <c r="B360" s="19"/>
      <c r="C360" s="19"/>
      <c r="D360" s="19"/>
      <c r="E360" s="19"/>
      <c r="F360" s="19"/>
      <c r="G360" s="19"/>
      <c r="H360" s="19"/>
      <c r="I360" s="19"/>
      <c r="J360" s="19"/>
      <c r="K360" s="19"/>
      <c r="L360" s="19"/>
      <c r="M360" s="19"/>
      <c r="N360" s="19"/>
      <c r="O360" s="19"/>
      <c r="P360" s="19"/>
      <c r="Q360" s="19"/>
      <c r="R360" s="19"/>
      <c r="S360" s="19"/>
      <c r="T360" s="19"/>
    </row>
    <row r="361" spans="1:20" x14ac:dyDescent="0.2">
      <c r="A361" s="19"/>
      <c r="B361" s="19"/>
      <c r="C361" s="19"/>
      <c r="D361" s="19"/>
      <c r="E361" s="19"/>
      <c r="F361" s="19"/>
      <c r="G361" s="19"/>
      <c r="H361" s="19"/>
      <c r="I361" s="19"/>
      <c r="J361" s="19"/>
      <c r="K361" s="19"/>
      <c r="L361" s="19"/>
      <c r="M361" s="19"/>
      <c r="N361" s="19"/>
      <c r="O361" s="19"/>
      <c r="P361" s="19"/>
      <c r="Q361" s="19"/>
      <c r="R361" s="19"/>
      <c r="S361" s="19"/>
      <c r="T361" s="19"/>
    </row>
    <row r="362" spans="1:20" x14ac:dyDescent="0.2">
      <c r="A362" s="19"/>
      <c r="B362" s="19"/>
      <c r="C362" s="19"/>
      <c r="D362" s="19"/>
      <c r="E362" s="19"/>
      <c r="F362" s="19"/>
      <c r="G362" s="19"/>
      <c r="H362" s="19"/>
      <c r="I362" s="19"/>
      <c r="J362" s="19"/>
      <c r="K362" s="19"/>
      <c r="L362" s="19"/>
      <c r="M362" s="19"/>
      <c r="N362" s="19"/>
      <c r="O362" s="19"/>
      <c r="P362" s="19"/>
      <c r="Q362" s="19"/>
      <c r="R362" s="19"/>
      <c r="S362" s="19"/>
      <c r="T362" s="19"/>
    </row>
    <row r="363" spans="1:20" x14ac:dyDescent="0.2">
      <c r="A363" s="19"/>
      <c r="B363" s="19"/>
      <c r="C363" s="19"/>
      <c r="D363" s="19"/>
      <c r="E363" s="19"/>
      <c r="F363" s="19"/>
      <c r="G363" s="19"/>
      <c r="H363" s="19"/>
      <c r="I363" s="19"/>
      <c r="J363" s="19"/>
      <c r="K363" s="19"/>
      <c r="L363" s="19"/>
      <c r="M363" s="19"/>
      <c r="N363" s="19"/>
      <c r="O363" s="19"/>
      <c r="P363" s="19"/>
      <c r="Q363" s="19"/>
      <c r="R363" s="19"/>
      <c r="S363" s="19"/>
      <c r="T363" s="19"/>
    </row>
    <row r="364" spans="1:20" x14ac:dyDescent="0.2">
      <c r="A364" s="19"/>
      <c r="B364" s="19"/>
      <c r="C364" s="19"/>
      <c r="D364" s="19"/>
      <c r="E364" s="19"/>
      <c r="F364" s="19"/>
      <c r="G364" s="19"/>
      <c r="H364" s="19"/>
      <c r="I364" s="19"/>
      <c r="J364" s="19"/>
      <c r="K364" s="19"/>
      <c r="L364" s="19"/>
      <c r="M364" s="19"/>
      <c r="N364" s="19"/>
      <c r="O364" s="19"/>
      <c r="P364" s="19"/>
      <c r="Q364" s="19"/>
      <c r="R364" s="19"/>
      <c r="S364" s="19"/>
      <c r="T364" s="19"/>
    </row>
    <row r="365" spans="1:20" x14ac:dyDescent="0.2">
      <c r="A365" s="19"/>
      <c r="B365" s="19"/>
      <c r="C365" s="19"/>
      <c r="D365" s="19"/>
      <c r="E365" s="19"/>
      <c r="F365" s="19"/>
      <c r="G365" s="19"/>
      <c r="H365" s="19"/>
      <c r="I365" s="19"/>
      <c r="J365" s="19"/>
      <c r="K365" s="19"/>
      <c r="L365" s="19"/>
      <c r="M365" s="19"/>
      <c r="N365" s="19"/>
      <c r="O365" s="19"/>
      <c r="P365" s="19"/>
      <c r="Q365" s="19"/>
      <c r="R365" s="19"/>
      <c r="S365" s="19"/>
      <c r="T365" s="19"/>
    </row>
    <row r="366" spans="1:20" x14ac:dyDescent="0.2">
      <c r="A366" s="19"/>
      <c r="B366" s="19"/>
      <c r="C366" s="19"/>
      <c r="D366" s="19"/>
      <c r="E366" s="19"/>
      <c r="F366" s="19"/>
      <c r="G366" s="19"/>
      <c r="H366" s="19"/>
      <c r="I366" s="19"/>
      <c r="J366" s="19"/>
      <c r="K366" s="19"/>
      <c r="L366" s="19"/>
      <c r="M366" s="19"/>
      <c r="N366" s="19"/>
      <c r="O366" s="19"/>
      <c r="P366" s="19"/>
      <c r="Q366" s="19"/>
      <c r="R366" s="19"/>
      <c r="S366" s="19"/>
      <c r="T366" s="19"/>
    </row>
    <row r="367" spans="1:20" x14ac:dyDescent="0.2">
      <c r="A367" s="19"/>
      <c r="B367" s="19"/>
      <c r="C367" s="19"/>
      <c r="D367" s="19"/>
      <c r="E367" s="19"/>
      <c r="F367" s="19"/>
      <c r="G367" s="19"/>
      <c r="H367" s="19"/>
      <c r="I367" s="19"/>
      <c r="J367" s="19"/>
      <c r="K367" s="19"/>
      <c r="L367" s="19"/>
      <c r="M367" s="19"/>
      <c r="N367" s="19"/>
      <c r="O367" s="19"/>
      <c r="P367" s="19"/>
      <c r="Q367" s="19"/>
      <c r="R367" s="19"/>
      <c r="S367" s="19"/>
      <c r="T367" s="19"/>
    </row>
    <row r="368" spans="1:20" x14ac:dyDescent="0.2">
      <c r="A368" s="19"/>
      <c r="B368" s="19"/>
      <c r="C368" s="19"/>
      <c r="D368" s="19"/>
      <c r="E368" s="19"/>
      <c r="F368" s="19"/>
      <c r="G368" s="19"/>
      <c r="H368" s="19"/>
      <c r="I368" s="19"/>
      <c r="J368" s="19"/>
      <c r="K368" s="19"/>
      <c r="L368" s="19"/>
      <c r="M368" s="19"/>
      <c r="N368" s="19"/>
      <c r="O368" s="19"/>
      <c r="P368" s="19"/>
      <c r="Q368" s="19"/>
      <c r="R368" s="19"/>
      <c r="S368" s="19"/>
      <c r="T368" s="19"/>
    </row>
    <row r="369" spans="1:20" x14ac:dyDescent="0.2">
      <c r="A369" s="19"/>
      <c r="B369" s="19"/>
      <c r="C369" s="19"/>
      <c r="D369" s="19"/>
      <c r="E369" s="19"/>
      <c r="F369" s="19"/>
      <c r="G369" s="19"/>
      <c r="H369" s="19"/>
      <c r="I369" s="19"/>
      <c r="J369" s="19"/>
      <c r="K369" s="19"/>
      <c r="L369" s="19"/>
      <c r="M369" s="19"/>
      <c r="N369" s="19"/>
      <c r="O369" s="19"/>
      <c r="P369" s="19"/>
      <c r="Q369" s="19"/>
      <c r="R369" s="19"/>
      <c r="S369" s="19"/>
      <c r="T369" s="19"/>
    </row>
    <row r="370" spans="1:20" x14ac:dyDescent="0.2">
      <c r="A370" s="19"/>
      <c r="B370" s="19"/>
      <c r="C370" s="19"/>
      <c r="D370" s="19"/>
      <c r="E370" s="19"/>
      <c r="F370" s="19"/>
      <c r="G370" s="19"/>
      <c r="H370" s="19"/>
      <c r="I370" s="19"/>
      <c r="J370" s="19"/>
      <c r="K370" s="19"/>
      <c r="L370" s="19"/>
      <c r="M370" s="19"/>
      <c r="N370" s="19"/>
      <c r="O370" s="19"/>
      <c r="P370" s="19"/>
      <c r="Q370" s="19"/>
      <c r="R370" s="19"/>
      <c r="S370" s="19"/>
      <c r="T370" s="19"/>
    </row>
    <row r="371" spans="1:20" x14ac:dyDescent="0.2">
      <c r="A371" s="19"/>
      <c r="B371" s="19"/>
      <c r="C371" s="19"/>
      <c r="D371" s="19"/>
      <c r="E371" s="19"/>
      <c r="F371" s="19"/>
      <c r="G371" s="19"/>
      <c r="H371" s="19"/>
      <c r="I371" s="19"/>
      <c r="J371" s="19"/>
      <c r="K371" s="19"/>
      <c r="L371" s="19"/>
      <c r="M371" s="19"/>
      <c r="N371" s="19"/>
      <c r="O371" s="19"/>
      <c r="P371" s="19"/>
      <c r="Q371" s="19"/>
      <c r="R371" s="19"/>
      <c r="S371" s="19"/>
      <c r="T371" s="19"/>
    </row>
    <row r="372" spans="1:20" x14ac:dyDescent="0.2">
      <c r="A372" s="19"/>
      <c r="B372" s="19"/>
      <c r="C372" s="19"/>
      <c r="D372" s="19"/>
      <c r="E372" s="19"/>
      <c r="F372" s="19"/>
      <c r="G372" s="19"/>
      <c r="H372" s="19"/>
      <c r="I372" s="19"/>
      <c r="J372" s="19"/>
      <c r="K372" s="19"/>
      <c r="L372" s="19"/>
      <c r="M372" s="19"/>
      <c r="N372" s="19"/>
      <c r="O372" s="19"/>
      <c r="P372" s="19"/>
      <c r="Q372" s="19"/>
      <c r="R372" s="19"/>
      <c r="S372" s="19"/>
      <c r="T372" s="19"/>
    </row>
    <row r="373" spans="1:20" x14ac:dyDescent="0.2">
      <c r="A373" s="19"/>
      <c r="B373" s="19"/>
      <c r="C373" s="19"/>
      <c r="D373" s="19"/>
      <c r="E373" s="19"/>
      <c r="F373" s="19"/>
      <c r="G373" s="19"/>
      <c r="H373" s="19"/>
      <c r="I373" s="19"/>
      <c r="J373" s="19"/>
      <c r="K373" s="19"/>
      <c r="L373" s="19"/>
      <c r="M373" s="19"/>
      <c r="N373" s="19"/>
      <c r="O373" s="19"/>
      <c r="P373" s="19"/>
      <c r="Q373" s="19"/>
      <c r="R373" s="19"/>
      <c r="S373" s="19"/>
      <c r="T373" s="19"/>
    </row>
    <row r="374" spans="1:20" x14ac:dyDescent="0.2">
      <c r="A374" s="19"/>
      <c r="B374" s="19"/>
      <c r="C374" s="19"/>
      <c r="D374" s="19"/>
      <c r="E374" s="19"/>
      <c r="F374" s="19"/>
      <c r="G374" s="19"/>
      <c r="H374" s="19"/>
      <c r="I374" s="19"/>
      <c r="J374" s="19"/>
      <c r="K374" s="19"/>
      <c r="L374" s="19"/>
      <c r="M374" s="19"/>
      <c r="N374" s="19"/>
      <c r="O374" s="19"/>
      <c r="P374" s="19"/>
      <c r="Q374" s="19"/>
      <c r="R374" s="19"/>
      <c r="S374" s="19"/>
      <c r="T374" s="19"/>
    </row>
    <row r="375" spans="1:20" x14ac:dyDescent="0.2">
      <c r="A375" s="19"/>
      <c r="B375" s="19"/>
      <c r="C375" s="19"/>
      <c r="D375" s="19"/>
      <c r="E375" s="19"/>
      <c r="F375" s="19"/>
      <c r="G375" s="19"/>
      <c r="H375" s="19"/>
      <c r="I375" s="19"/>
      <c r="J375" s="19"/>
      <c r="K375" s="19"/>
      <c r="L375" s="19"/>
      <c r="M375" s="19"/>
      <c r="N375" s="19"/>
      <c r="O375" s="19"/>
      <c r="P375" s="19"/>
      <c r="Q375" s="19"/>
      <c r="R375" s="19"/>
      <c r="S375" s="19"/>
      <c r="T375" s="19"/>
    </row>
    <row r="376" spans="1:20" x14ac:dyDescent="0.2">
      <c r="A376" s="19"/>
      <c r="B376" s="19"/>
      <c r="C376" s="19"/>
      <c r="D376" s="19"/>
      <c r="E376" s="19"/>
      <c r="F376" s="19"/>
      <c r="G376" s="19"/>
      <c r="H376" s="19"/>
      <c r="I376" s="19"/>
      <c r="J376" s="19"/>
      <c r="K376" s="19"/>
      <c r="L376" s="19"/>
      <c r="M376" s="19"/>
      <c r="N376" s="19"/>
      <c r="O376" s="19"/>
      <c r="P376" s="19"/>
      <c r="Q376" s="19"/>
      <c r="R376" s="19"/>
      <c r="S376" s="19"/>
      <c r="T376" s="19"/>
    </row>
    <row r="377" spans="1:20" x14ac:dyDescent="0.2">
      <c r="A377" s="19"/>
      <c r="B377" s="19"/>
      <c r="C377" s="19"/>
      <c r="D377" s="19"/>
      <c r="E377" s="19"/>
      <c r="F377" s="19"/>
      <c r="G377" s="19"/>
      <c r="H377" s="19"/>
      <c r="I377" s="19"/>
      <c r="J377" s="19"/>
      <c r="K377" s="19"/>
      <c r="L377" s="19"/>
      <c r="M377" s="19"/>
      <c r="N377" s="19"/>
      <c r="O377" s="19"/>
      <c r="P377" s="19"/>
      <c r="Q377" s="19"/>
      <c r="R377" s="19"/>
      <c r="S377" s="19"/>
      <c r="T377" s="19"/>
    </row>
    <row r="378" spans="1:20" x14ac:dyDescent="0.2">
      <c r="A378" s="19"/>
      <c r="B378" s="19"/>
      <c r="C378" s="19"/>
      <c r="D378" s="19"/>
      <c r="E378" s="19"/>
      <c r="F378" s="19"/>
      <c r="G378" s="19"/>
      <c r="H378" s="19"/>
      <c r="I378" s="19"/>
      <c r="J378" s="19"/>
      <c r="K378" s="19"/>
      <c r="L378" s="19"/>
      <c r="M378" s="19"/>
      <c r="N378" s="19"/>
      <c r="O378" s="19"/>
      <c r="P378" s="19"/>
      <c r="Q378" s="19"/>
      <c r="R378" s="19"/>
      <c r="S378" s="19"/>
      <c r="T378" s="19"/>
    </row>
    <row r="379" spans="1:20" x14ac:dyDescent="0.2">
      <c r="A379" s="19"/>
      <c r="B379" s="19"/>
      <c r="C379" s="19"/>
      <c r="D379" s="19"/>
      <c r="E379" s="19"/>
      <c r="F379" s="19"/>
      <c r="G379" s="19"/>
      <c r="H379" s="19"/>
      <c r="I379" s="19"/>
      <c r="J379" s="19"/>
      <c r="K379" s="19"/>
      <c r="L379" s="19"/>
      <c r="M379" s="19"/>
      <c r="N379" s="19"/>
      <c r="O379" s="19"/>
      <c r="P379" s="19"/>
      <c r="Q379" s="19"/>
      <c r="R379" s="19"/>
      <c r="S379" s="19"/>
      <c r="T379" s="19"/>
    </row>
    <row r="380" spans="1:20" x14ac:dyDescent="0.2">
      <c r="A380" s="19"/>
      <c r="B380" s="19"/>
      <c r="C380" s="19"/>
      <c r="D380" s="19"/>
      <c r="E380" s="19"/>
      <c r="F380" s="19"/>
      <c r="G380" s="19"/>
      <c r="H380" s="19"/>
      <c r="I380" s="19"/>
      <c r="J380" s="19"/>
      <c r="K380" s="19"/>
      <c r="L380" s="19"/>
      <c r="M380" s="19"/>
      <c r="N380" s="19"/>
      <c r="O380" s="19"/>
      <c r="P380" s="19"/>
      <c r="Q380" s="19"/>
      <c r="R380" s="19"/>
      <c r="S380" s="19"/>
      <c r="T380" s="19"/>
    </row>
    <row r="381" spans="1:20" x14ac:dyDescent="0.2">
      <c r="A381" s="19"/>
      <c r="B381" s="19"/>
      <c r="C381" s="19"/>
      <c r="D381" s="19"/>
      <c r="E381" s="19"/>
      <c r="F381" s="19"/>
      <c r="G381" s="19"/>
      <c r="H381" s="19"/>
      <c r="I381" s="19"/>
      <c r="J381" s="19"/>
      <c r="K381" s="19"/>
      <c r="L381" s="19"/>
      <c r="M381" s="19"/>
      <c r="N381" s="19"/>
      <c r="O381" s="19"/>
      <c r="P381" s="19"/>
      <c r="Q381" s="19"/>
      <c r="R381" s="19"/>
      <c r="S381" s="19"/>
      <c r="T381" s="19"/>
    </row>
    <row r="382" spans="1:20" x14ac:dyDescent="0.2">
      <c r="A382" s="19"/>
      <c r="B382" s="19"/>
      <c r="C382" s="19"/>
      <c r="D382" s="19"/>
      <c r="E382" s="19"/>
      <c r="F382" s="19"/>
      <c r="G382" s="19"/>
      <c r="H382" s="19"/>
      <c r="I382" s="19"/>
      <c r="J382" s="19"/>
      <c r="K382" s="19"/>
      <c r="L382" s="19"/>
      <c r="M382" s="19"/>
      <c r="N382" s="19"/>
      <c r="O382" s="19"/>
      <c r="P382" s="19"/>
      <c r="Q382" s="19"/>
      <c r="R382" s="19"/>
      <c r="S382" s="19"/>
      <c r="T382" s="19"/>
    </row>
    <row r="383" spans="1:20" x14ac:dyDescent="0.2">
      <c r="A383" s="19"/>
      <c r="B383" s="19"/>
      <c r="C383" s="19"/>
      <c r="D383" s="19"/>
      <c r="E383" s="19"/>
      <c r="F383" s="19"/>
      <c r="G383" s="19"/>
      <c r="H383" s="19"/>
      <c r="I383" s="19"/>
      <c r="J383" s="19"/>
      <c r="K383" s="19"/>
      <c r="L383" s="19"/>
      <c r="M383" s="19"/>
      <c r="N383" s="19"/>
      <c r="O383" s="19"/>
      <c r="P383" s="19"/>
      <c r="Q383" s="19"/>
      <c r="R383" s="19"/>
      <c r="S383" s="19"/>
      <c r="T383" s="19"/>
    </row>
    <row r="384" spans="1:20" x14ac:dyDescent="0.2">
      <c r="A384" s="19"/>
      <c r="B384" s="19"/>
      <c r="C384" s="19"/>
      <c r="D384" s="19"/>
      <c r="E384" s="19"/>
      <c r="F384" s="19"/>
      <c r="G384" s="19"/>
      <c r="H384" s="19"/>
      <c r="I384" s="19"/>
      <c r="J384" s="19"/>
      <c r="K384" s="19"/>
      <c r="L384" s="19"/>
      <c r="M384" s="19"/>
      <c r="N384" s="19"/>
      <c r="O384" s="19"/>
      <c r="P384" s="19"/>
      <c r="Q384" s="19"/>
      <c r="R384" s="19"/>
      <c r="S384" s="19"/>
      <c r="T384" s="19"/>
    </row>
    <row r="385" spans="1:20" x14ac:dyDescent="0.2">
      <c r="A385" s="19"/>
      <c r="B385" s="19"/>
      <c r="C385" s="19"/>
      <c r="D385" s="19"/>
      <c r="E385" s="19"/>
      <c r="F385" s="19"/>
      <c r="G385" s="19"/>
      <c r="H385" s="19"/>
      <c r="I385" s="19"/>
      <c r="J385" s="19"/>
      <c r="K385" s="19"/>
      <c r="L385" s="19"/>
      <c r="M385" s="19"/>
      <c r="N385" s="19"/>
      <c r="O385" s="19"/>
      <c r="P385" s="19"/>
      <c r="Q385" s="19"/>
      <c r="R385" s="19"/>
      <c r="S385" s="19"/>
      <c r="T385" s="19"/>
    </row>
    <row r="386" spans="1:20" x14ac:dyDescent="0.2">
      <c r="A386" s="19"/>
      <c r="B386" s="19"/>
      <c r="C386" s="19"/>
      <c r="D386" s="19"/>
      <c r="E386" s="19"/>
      <c r="F386" s="19"/>
      <c r="G386" s="19"/>
      <c r="H386" s="19"/>
      <c r="I386" s="19"/>
      <c r="J386" s="19"/>
      <c r="K386" s="19"/>
      <c r="L386" s="19"/>
      <c r="M386" s="19"/>
      <c r="N386" s="19"/>
      <c r="O386" s="19"/>
      <c r="P386" s="19"/>
      <c r="Q386" s="19"/>
      <c r="R386" s="19"/>
      <c r="S386" s="19"/>
      <c r="T386" s="19"/>
    </row>
    <row r="387" spans="1:20" x14ac:dyDescent="0.2">
      <c r="A387" s="19"/>
      <c r="B387" s="19"/>
      <c r="C387" s="19"/>
      <c r="D387" s="19"/>
      <c r="E387" s="19"/>
      <c r="F387" s="19"/>
      <c r="G387" s="19"/>
      <c r="H387" s="19"/>
      <c r="I387" s="19"/>
      <c r="J387" s="19"/>
      <c r="K387" s="19"/>
      <c r="L387" s="19"/>
      <c r="M387" s="19"/>
      <c r="N387" s="19"/>
      <c r="O387" s="19"/>
      <c r="P387" s="19"/>
      <c r="Q387" s="19"/>
      <c r="R387" s="19"/>
      <c r="S387" s="19"/>
      <c r="T387" s="19"/>
    </row>
    <row r="388" spans="1:20" x14ac:dyDescent="0.2">
      <c r="A388" s="19"/>
      <c r="B388" s="19"/>
      <c r="C388" s="19"/>
      <c r="D388" s="19"/>
      <c r="E388" s="19"/>
      <c r="F388" s="19"/>
      <c r="G388" s="19"/>
      <c r="H388" s="19"/>
      <c r="I388" s="19"/>
      <c r="J388" s="19"/>
      <c r="K388" s="19"/>
      <c r="L388" s="19"/>
      <c r="M388" s="19"/>
      <c r="N388" s="19"/>
      <c r="O388" s="19"/>
      <c r="P388" s="19"/>
      <c r="Q388" s="19"/>
      <c r="R388" s="19"/>
      <c r="S388" s="19"/>
      <c r="T388" s="19"/>
    </row>
    <row r="389" spans="1:20" x14ac:dyDescent="0.2">
      <c r="A389" s="19"/>
      <c r="B389" s="19"/>
      <c r="C389" s="19"/>
      <c r="D389" s="19"/>
      <c r="E389" s="19"/>
      <c r="F389" s="19"/>
      <c r="G389" s="19"/>
      <c r="H389" s="19"/>
      <c r="I389" s="19"/>
      <c r="J389" s="19"/>
      <c r="K389" s="19"/>
      <c r="L389" s="19"/>
      <c r="M389" s="19"/>
      <c r="N389" s="19"/>
      <c r="O389" s="19"/>
      <c r="P389" s="19"/>
      <c r="Q389" s="19"/>
      <c r="R389" s="19"/>
      <c r="S389" s="19"/>
      <c r="T389" s="19"/>
    </row>
    <row r="390" spans="1:20" x14ac:dyDescent="0.2">
      <c r="A390" s="19"/>
      <c r="B390" s="19"/>
      <c r="C390" s="19"/>
      <c r="D390" s="19"/>
      <c r="E390" s="19"/>
      <c r="F390" s="19"/>
      <c r="G390" s="19"/>
      <c r="H390" s="19"/>
      <c r="I390" s="19"/>
      <c r="J390" s="19"/>
      <c r="K390" s="19"/>
      <c r="L390" s="19"/>
      <c r="M390" s="19"/>
      <c r="N390" s="19"/>
      <c r="O390" s="19"/>
      <c r="P390" s="19"/>
      <c r="Q390" s="19"/>
      <c r="R390" s="19"/>
      <c r="S390" s="19"/>
      <c r="T390" s="19"/>
    </row>
    <row r="391" spans="1:20" x14ac:dyDescent="0.2">
      <c r="A391" s="19"/>
      <c r="B391" s="19"/>
      <c r="C391" s="19"/>
      <c r="D391" s="19"/>
      <c r="E391" s="19"/>
      <c r="F391" s="19"/>
      <c r="G391" s="19"/>
      <c r="H391" s="19"/>
      <c r="I391" s="19"/>
      <c r="J391" s="19"/>
      <c r="K391" s="19"/>
      <c r="L391" s="19"/>
      <c r="M391" s="19"/>
      <c r="N391" s="19"/>
      <c r="O391" s="19"/>
      <c r="P391" s="19"/>
      <c r="Q391" s="19"/>
      <c r="R391" s="19"/>
      <c r="S391" s="19"/>
      <c r="T391" s="19"/>
    </row>
    <row r="392" spans="1:20" x14ac:dyDescent="0.2">
      <c r="A392" s="19"/>
      <c r="B392" s="19"/>
      <c r="C392" s="19"/>
      <c r="D392" s="19"/>
      <c r="E392" s="19"/>
      <c r="F392" s="19"/>
      <c r="G392" s="19"/>
      <c r="H392" s="19"/>
      <c r="I392" s="19"/>
      <c r="J392" s="19"/>
      <c r="K392" s="19"/>
      <c r="L392" s="19"/>
      <c r="M392" s="19"/>
      <c r="N392" s="19"/>
      <c r="O392" s="19"/>
      <c r="P392" s="19"/>
      <c r="Q392" s="19"/>
      <c r="R392" s="19"/>
      <c r="S392" s="19"/>
      <c r="T392" s="19"/>
    </row>
    <row r="393" spans="1:20" x14ac:dyDescent="0.2">
      <c r="A393" s="19"/>
      <c r="B393" s="19"/>
      <c r="C393" s="19"/>
      <c r="D393" s="19"/>
      <c r="E393" s="19"/>
      <c r="F393" s="19"/>
      <c r="G393" s="19"/>
      <c r="H393" s="19"/>
      <c r="I393" s="19"/>
      <c r="J393" s="19"/>
      <c r="K393" s="19"/>
      <c r="L393" s="19"/>
      <c r="M393" s="19"/>
      <c r="N393" s="19"/>
      <c r="O393" s="19"/>
      <c r="P393" s="19"/>
      <c r="Q393" s="19"/>
      <c r="R393" s="19"/>
      <c r="S393" s="19"/>
      <c r="T393" s="19"/>
    </row>
    <row r="394" spans="1:20" x14ac:dyDescent="0.2">
      <c r="A394" s="19"/>
      <c r="B394" s="19"/>
      <c r="C394" s="19"/>
      <c r="D394" s="19"/>
      <c r="E394" s="19"/>
      <c r="F394" s="19"/>
      <c r="G394" s="19"/>
      <c r="H394" s="19"/>
      <c r="I394" s="19"/>
      <c r="J394" s="19"/>
      <c r="K394" s="19"/>
      <c r="L394" s="19"/>
      <c r="M394" s="19"/>
      <c r="N394" s="19"/>
      <c r="O394" s="19"/>
      <c r="P394" s="19"/>
      <c r="Q394" s="19"/>
      <c r="R394" s="19"/>
      <c r="S394" s="19"/>
      <c r="T394" s="19"/>
    </row>
    <row r="395" spans="1:20" x14ac:dyDescent="0.2">
      <c r="A395" s="19"/>
      <c r="B395" s="19"/>
      <c r="C395" s="19"/>
      <c r="D395" s="19"/>
      <c r="E395" s="19"/>
      <c r="F395" s="19"/>
      <c r="G395" s="19"/>
      <c r="H395" s="19"/>
      <c r="I395" s="19"/>
      <c r="J395" s="19"/>
      <c r="K395" s="19"/>
      <c r="L395" s="19"/>
      <c r="M395" s="19"/>
      <c r="N395" s="19"/>
      <c r="O395" s="19"/>
      <c r="P395" s="19"/>
      <c r="Q395" s="19"/>
      <c r="R395" s="19"/>
      <c r="S395" s="19"/>
      <c r="T395" s="19"/>
    </row>
    <row r="396" spans="1:20" x14ac:dyDescent="0.2">
      <c r="A396" s="19"/>
      <c r="B396" s="19"/>
      <c r="C396" s="19"/>
      <c r="D396" s="19"/>
      <c r="E396" s="19"/>
      <c r="F396" s="19"/>
      <c r="G396" s="19"/>
      <c r="H396" s="19"/>
      <c r="I396" s="19"/>
      <c r="J396" s="19"/>
      <c r="K396" s="19"/>
      <c r="L396" s="19"/>
      <c r="M396" s="19"/>
      <c r="N396" s="19"/>
      <c r="O396" s="19"/>
      <c r="P396" s="19"/>
      <c r="Q396" s="19"/>
      <c r="R396" s="19"/>
      <c r="S396" s="19"/>
      <c r="T396" s="19"/>
    </row>
    <row r="397" spans="1:20" x14ac:dyDescent="0.2">
      <c r="A397" s="19"/>
      <c r="B397" s="19"/>
      <c r="C397" s="19"/>
      <c r="D397" s="19"/>
      <c r="E397" s="19"/>
      <c r="F397" s="19"/>
      <c r="G397" s="19"/>
      <c r="H397" s="19"/>
      <c r="I397" s="19"/>
      <c r="J397" s="19"/>
      <c r="K397" s="19"/>
      <c r="L397" s="19"/>
      <c r="M397" s="19"/>
      <c r="N397" s="19"/>
      <c r="O397" s="19"/>
      <c r="P397" s="19"/>
      <c r="Q397" s="19"/>
      <c r="R397" s="19"/>
      <c r="S397" s="19"/>
      <c r="T397" s="19"/>
    </row>
    <row r="398" spans="1:20" x14ac:dyDescent="0.2">
      <c r="A398" s="19"/>
      <c r="B398" s="19"/>
      <c r="C398" s="19"/>
      <c r="D398" s="19"/>
      <c r="E398" s="19"/>
      <c r="F398" s="19"/>
      <c r="G398" s="19"/>
      <c r="H398" s="19"/>
      <c r="I398" s="19"/>
      <c r="J398" s="19"/>
      <c r="K398" s="19"/>
      <c r="L398" s="19"/>
      <c r="M398" s="19"/>
      <c r="N398" s="19"/>
      <c r="O398" s="19"/>
      <c r="P398" s="19"/>
      <c r="Q398" s="19"/>
      <c r="R398" s="19"/>
      <c r="S398" s="19"/>
      <c r="T398" s="19"/>
    </row>
    <row r="399" spans="1:20" x14ac:dyDescent="0.2">
      <c r="A399" s="19"/>
      <c r="B399" s="19"/>
      <c r="C399" s="19"/>
      <c r="D399" s="19"/>
      <c r="E399" s="19"/>
      <c r="F399" s="19"/>
      <c r="G399" s="19"/>
      <c r="H399" s="19"/>
      <c r="I399" s="19"/>
      <c r="J399" s="19"/>
      <c r="K399" s="19"/>
      <c r="L399" s="19"/>
      <c r="M399" s="19"/>
      <c r="N399" s="19"/>
      <c r="O399" s="19"/>
      <c r="P399" s="19"/>
      <c r="Q399" s="19"/>
      <c r="R399" s="19"/>
      <c r="S399" s="19"/>
      <c r="T399" s="19"/>
    </row>
    <row r="400" spans="1:20" x14ac:dyDescent="0.2">
      <c r="A400" s="19"/>
      <c r="B400" s="19"/>
      <c r="C400" s="19"/>
      <c r="D400" s="19"/>
      <c r="E400" s="19"/>
      <c r="F400" s="19"/>
      <c r="G400" s="19"/>
      <c r="H400" s="19"/>
      <c r="I400" s="19"/>
      <c r="J400" s="19"/>
      <c r="K400" s="19"/>
      <c r="L400" s="19"/>
      <c r="M400" s="19"/>
      <c r="N400" s="19"/>
      <c r="O400" s="19"/>
      <c r="P400" s="19"/>
      <c r="Q400" s="19"/>
      <c r="R400" s="19"/>
      <c r="S400" s="19"/>
      <c r="T400" s="19"/>
    </row>
    <row r="401" spans="1:20" x14ac:dyDescent="0.2">
      <c r="A401" s="19"/>
      <c r="B401" s="19"/>
      <c r="C401" s="19"/>
      <c r="D401" s="19"/>
      <c r="E401" s="19"/>
      <c r="F401" s="19"/>
      <c r="G401" s="19"/>
      <c r="H401" s="19"/>
      <c r="I401" s="19"/>
      <c r="J401" s="19"/>
      <c r="K401" s="19"/>
      <c r="L401" s="19"/>
      <c r="M401" s="19"/>
      <c r="N401" s="19"/>
      <c r="O401" s="19"/>
      <c r="P401" s="19"/>
      <c r="Q401" s="19"/>
      <c r="R401" s="19"/>
      <c r="S401" s="19"/>
      <c r="T401" s="19"/>
    </row>
    <row r="402" spans="1:20" x14ac:dyDescent="0.2">
      <c r="A402" s="19"/>
      <c r="B402" s="19"/>
      <c r="C402" s="19"/>
      <c r="D402" s="19"/>
      <c r="E402" s="19"/>
      <c r="F402" s="19"/>
      <c r="G402" s="19"/>
      <c r="H402" s="19"/>
      <c r="I402" s="19"/>
      <c r="J402" s="19"/>
      <c r="K402" s="19"/>
      <c r="L402" s="19"/>
      <c r="M402" s="19"/>
      <c r="N402" s="19"/>
      <c r="O402" s="19"/>
      <c r="P402" s="19"/>
      <c r="Q402" s="19"/>
      <c r="R402" s="19"/>
      <c r="S402" s="19"/>
      <c r="T402" s="19"/>
    </row>
    <row r="403" spans="1:20" x14ac:dyDescent="0.2">
      <c r="A403" s="19"/>
      <c r="B403" s="19"/>
      <c r="C403" s="19"/>
      <c r="D403" s="19"/>
      <c r="E403" s="19"/>
      <c r="F403" s="19"/>
      <c r="G403" s="19"/>
      <c r="H403" s="19"/>
      <c r="I403" s="19"/>
      <c r="J403" s="19"/>
      <c r="K403" s="19"/>
      <c r="L403" s="19"/>
      <c r="M403" s="19"/>
      <c r="N403" s="19"/>
      <c r="O403" s="19"/>
      <c r="P403" s="19"/>
      <c r="Q403" s="19"/>
      <c r="R403" s="19"/>
      <c r="S403" s="19"/>
      <c r="T403" s="19"/>
    </row>
    <row r="404" spans="1:20" x14ac:dyDescent="0.2">
      <c r="A404" s="19"/>
      <c r="B404" s="19"/>
      <c r="C404" s="19"/>
      <c r="D404" s="19"/>
      <c r="E404" s="19"/>
      <c r="F404" s="19"/>
      <c r="G404" s="19"/>
      <c r="H404" s="19"/>
      <c r="I404" s="19"/>
      <c r="J404" s="19"/>
      <c r="K404" s="19"/>
      <c r="L404" s="19"/>
      <c r="M404" s="19"/>
      <c r="N404" s="19"/>
      <c r="O404" s="19"/>
      <c r="P404" s="19"/>
      <c r="Q404" s="19"/>
      <c r="R404" s="19"/>
      <c r="S404" s="19"/>
      <c r="T404" s="19"/>
    </row>
    <row r="405" spans="1:20" x14ac:dyDescent="0.2">
      <c r="A405" s="19"/>
      <c r="B405" s="19"/>
      <c r="C405" s="19"/>
      <c r="D405" s="19"/>
      <c r="E405" s="19"/>
      <c r="F405" s="19"/>
      <c r="G405" s="19"/>
      <c r="H405" s="19"/>
      <c r="I405" s="19"/>
      <c r="J405" s="19"/>
      <c r="K405" s="19"/>
      <c r="L405" s="19"/>
      <c r="M405" s="19"/>
      <c r="N405" s="19"/>
      <c r="O405" s="19"/>
      <c r="P405" s="19"/>
      <c r="Q405" s="19"/>
      <c r="R405" s="19"/>
      <c r="S405" s="19"/>
      <c r="T405" s="19"/>
    </row>
    <row r="406" spans="1:20" x14ac:dyDescent="0.2">
      <c r="A406" s="19"/>
      <c r="B406" s="19"/>
      <c r="C406" s="19"/>
      <c r="D406" s="19"/>
      <c r="E406" s="19"/>
      <c r="F406" s="19"/>
      <c r="G406" s="19"/>
      <c r="H406" s="19"/>
      <c r="I406" s="19"/>
      <c r="J406" s="19"/>
      <c r="K406" s="19"/>
      <c r="L406" s="19"/>
      <c r="M406" s="19"/>
      <c r="N406" s="19"/>
      <c r="O406" s="19"/>
      <c r="P406" s="19"/>
      <c r="Q406" s="19"/>
      <c r="R406" s="19"/>
      <c r="S406" s="19"/>
      <c r="T406" s="19"/>
    </row>
    <row r="407" spans="1:20" x14ac:dyDescent="0.2">
      <c r="A407" s="19"/>
      <c r="B407" s="19"/>
      <c r="C407" s="19"/>
      <c r="D407" s="19"/>
      <c r="E407" s="19"/>
      <c r="F407" s="19"/>
      <c r="G407" s="19"/>
      <c r="H407" s="19"/>
      <c r="I407" s="19"/>
      <c r="J407" s="19"/>
      <c r="K407" s="19"/>
      <c r="L407" s="19"/>
      <c r="M407" s="19"/>
      <c r="N407" s="19"/>
      <c r="O407" s="19"/>
      <c r="P407" s="19"/>
      <c r="Q407" s="19"/>
      <c r="R407" s="19"/>
      <c r="S407" s="19"/>
      <c r="T407" s="19"/>
    </row>
    <row r="408" spans="1:20" x14ac:dyDescent="0.2">
      <c r="A408" s="19"/>
      <c r="B408" s="19"/>
      <c r="C408" s="19"/>
      <c r="D408" s="19"/>
      <c r="E408" s="19"/>
      <c r="F408" s="19"/>
      <c r="G408" s="19"/>
      <c r="H408" s="19"/>
      <c r="I408" s="19"/>
      <c r="J408" s="19"/>
      <c r="K408" s="19"/>
      <c r="L408" s="19"/>
      <c r="M408" s="19"/>
      <c r="N408" s="19"/>
      <c r="O408" s="19"/>
      <c r="P408" s="19"/>
      <c r="Q408" s="19"/>
      <c r="R408" s="19"/>
      <c r="S408" s="19"/>
      <c r="T408" s="19"/>
    </row>
    <row r="409" spans="1:20" x14ac:dyDescent="0.2">
      <c r="A409" s="19"/>
      <c r="B409" s="19"/>
      <c r="C409" s="19"/>
      <c r="D409" s="19"/>
      <c r="E409" s="19"/>
      <c r="F409" s="19"/>
      <c r="G409" s="19"/>
      <c r="H409" s="19"/>
      <c r="I409" s="19"/>
      <c r="J409" s="19"/>
      <c r="K409" s="19"/>
      <c r="L409" s="19"/>
      <c r="M409" s="19"/>
      <c r="N409" s="19"/>
      <c r="O409" s="19"/>
      <c r="P409" s="19"/>
      <c r="Q409" s="19"/>
      <c r="R409" s="19"/>
      <c r="S409" s="19"/>
      <c r="T409" s="19"/>
    </row>
    <row r="410" spans="1:20" x14ac:dyDescent="0.2">
      <c r="A410" s="19"/>
      <c r="B410" s="19"/>
      <c r="C410" s="19"/>
      <c r="D410" s="19"/>
      <c r="E410" s="19"/>
      <c r="F410" s="19"/>
      <c r="G410" s="19"/>
      <c r="H410" s="19"/>
      <c r="I410" s="19"/>
      <c r="J410" s="19"/>
      <c r="K410" s="19"/>
      <c r="L410" s="19"/>
      <c r="M410" s="19"/>
      <c r="N410" s="19"/>
      <c r="O410" s="19"/>
      <c r="P410" s="19"/>
      <c r="Q410" s="19"/>
      <c r="R410" s="19"/>
      <c r="S410" s="19"/>
      <c r="T410" s="19"/>
    </row>
    <row r="411" spans="1:20" x14ac:dyDescent="0.2">
      <c r="A411" s="19"/>
      <c r="B411" s="19"/>
      <c r="C411" s="19"/>
      <c r="D411" s="19"/>
      <c r="E411" s="19"/>
      <c r="F411" s="19"/>
      <c r="G411" s="19"/>
      <c r="H411" s="19"/>
      <c r="I411" s="19"/>
      <c r="J411" s="19"/>
      <c r="K411" s="19"/>
      <c r="L411" s="19"/>
      <c r="M411" s="19"/>
      <c r="N411" s="19"/>
      <c r="O411" s="19"/>
      <c r="P411" s="19"/>
      <c r="Q411" s="19"/>
      <c r="R411" s="19"/>
      <c r="S411" s="19"/>
      <c r="T411" s="19"/>
    </row>
    <row r="412" spans="1:20" x14ac:dyDescent="0.2">
      <c r="A412" s="19"/>
      <c r="B412" s="19"/>
      <c r="C412" s="19"/>
      <c r="D412" s="19"/>
      <c r="E412" s="19"/>
      <c r="F412" s="19"/>
      <c r="G412" s="19"/>
      <c r="H412" s="19"/>
      <c r="I412" s="19"/>
      <c r="J412" s="19"/>
      <c r="K412" s="19"/>
      <c r="L412" s="19"/>
      <c r="M412" s="19"/>
      <c r="N412" s="19"/>
      <c r="O412" s="19"/>
      <c r="P412" s="19"/>
      <c r="Q412" s="19"/>
      <c r="R412" s="19"/>
      <c r="S412" s="19"/>
      <c r="T412" s="19"/>
    </row>
    <row r="413" spans="1:20" x14ac:dyDescent="0.2">
      <c r="A413" s="19"/>
      <c r="B413" s="19"/>
      <c r="C413" s="19"/>
      <c r="D413" s="19"/>
      <c r="E413" s="19"/>
      <c r="F413" s="19"/>
      <c r="G413" s="19"/>
      <c r="H413" s="19"/>
      <c r="I413" s="19"/>
      <c r="J413" s="19"/>
      <c r="K413" s="19"/>
      <c r="L413" s="19"/>
      <c r="M413" s="19"/>
      <c r="N413" s="19"/>
      <c r="O413" s="19"/>
      <c r="P413" s="19"/>
      <c r="Q413" s="19"/>
      <c r="R413" s="19"/>
      <c r="S413" s="19"/>
      <c r="T413" s="19"/>
    </row>
    <row r="414" spans="1:20" x14ac:dyDescent="0.2">
      <c r="A414" s="19"/>
      <c r="B414" s="19"/>
      <c r="C414" s="19"/>
      <c r="D414" s="19"/>
      <c r="E414" s="19"/>
      <c r="F414" s="19"/>
      <c r="G414" s="19"/>
      <c r="H414" s="19"/>
      <c r="I414" s="19"/>
      <c r="J414" s="19"/>
      <c r="K414" s="19"/>
      <c r="L414" s="19"/>
      <c r="M414" s="19"/>
      <c r="N414" s="19"/>
      <c r="O414" s="19"/>
      <c r="P414" s="19"/>
      <c r="Q414" s="19"/>
      <c r="R414" s="19"/>
      <c r="S414" s="19"/>
      <c r="T414" s="19"/>
    </row>
    <row r="415" spans="1:20" x14ac:dyDescent="0.2">
      <c r="A415" s="19"/>
      <c r="B415" s="19"/>
      <c r="C415" s="19"/>
      <c r="D415" s="19"/>
      <c r="E415" s="19"/>
      <c r="F415" s="19"/>
      <c r="G415" s="19"/>
      <c r="H415" s="19"/>
      <c r="I415" s="19"/>
      <c r="J415" s="19"/>
      <c r="K415" s="19"/>
      <c r="L415" s="19"/>
      <c r="M415" s="19"/>
      <c r="N415" s="19"/>
      <c r="O415" s="19"/>
      <c r="P415" s="19"/>
      <c r="Q415" s="19"/>
      <c r="R415" s="19"/>
      <c r="S415" s="19"/>
      <c r="T415" s="19"/>
    </row>
    <row r="416" spans="1:20" x14ac:dyDescent="0.2">
      <c r="A416" s="19"/>
      <c r="B416" s="19"/>
      <c r="C416" s="19"/>
      <c r="D416" s="19"/>
      <c r="E416" s="19"/>
      <c r="F416" s="19"/>
      <c r="G416" s="19"/>
      <c r="H416" s="19"/>
      <c r="I416" s="19"/>
      <c r="J416" s="19"/>
      <c r="K416" s="19"/>
      <c r="L416" s="19"/>
      <c r="M416" s="19"/>
      <c r="N416" s="19"/>
      <c r="O416" s="19"/>
      <c r="P416" s="19"/>
      <c r="Q416" s="19"/>
      <c r="R416" s="19"/>
      <c r="S416" s="19"/>
      <c r="T416" s="19"/>
    </row>
    <row r="417" spans="1:20" x14ac:dyDescent="0.2">
      <c r="A417" s="19"/>
      <c r="B417" s="19"/>
      <c r="C417" s="19"/>
      <c r="D417" s="19"/>
      <c r="E417" s="19"/>
      <c r="F417" s="19"/>
      <c r="G417" s="19"/>
      <c r="H417" s="19"/>
      <c r="I417" s="19"/>
      <c r="J417" s="19"/>
      <c r="K417" s="19"/>
      <c r="L417" s="19"/>
      <c r="M417" s="19"/>
      <c r="N417" s="19"/>
      <c r="O417" s="19"/>
      <c r="P417" s="19"/>
      <c r="Q417" s="19"/>
      <c r="R417" s="19"/>
      <c r="S417" s="19"/>
      <c r="T417" s="19"/>
    </row>
    <row r="418" spans="1:20" x14ac:dyDescent="0.2">
      <c r="A418" s="19"/>
      <c r="B418" s="19"/>
      <c r="C418" s="19"/>
      <c r="D418" s="19"/>
      <c r="E418" s="19"/>
      <c r="F418" s="19"/>
      <c r="G418" s="19"/>
      <c r="H418" s="19"/>
      <c r="I418" s="19"/>
      <c r="J418" s="19"/>
      <c r="K418" s="19"/>
      <c r="L418" s="19"/>
      <c r="M418" s="19"/>
      <c r="N418" s="19"/>
      <c r="O418" s="19"/>
      <c r="P418" s="19"/>
      <c r="Q418" s="19"/>
      <c r="R418" s="19"/>
      <c r="S418" s="19"/>
      <c r="T418" s="19"/>
    </row>
    <row r="419" spans="1:20" x14ac:dyDescent="0.2">
      <c r="A419" s="19"/>
      <c r="B419" s="19"/>
      <c r="C419" s="19"/>
      <c r="D419" s="19"/>
      <c r="E419" s="19"/>
      <c r="F419" s="19"/>
      <c r="G419" s="19"/>
      <c r="H419" s="19"/>
      <c r="I419" s="19"/>
      <c r="J419" s="19"/>
      <c r="K419" s="19"/>
      <c r="L419" s="19"/>
      <c r="M419" s="19"/>
      <c r="N419" s="19"/>
      <c r="O419" s="19"/>
      <c r="P419" s="19"/>
      <c r="Q419" s="19"/>
      <c r="R419" s="19"/>
      <c r="S419" s="19"/>
      <c r="T419" s="19"/>
    </row>
    <row r="420" spans="1:20" x14ac:dyDescent="0.2">
      <c r="A420" s="19"/>
      <c r="B420" s="19"/>
      <c r="C420" s="19"/>
      <c r="D420" s="19"/>
      <c r="E420" s="19"/>
      <c r="F420" s="19"/>
      <c r="G420" s="19"/>
      <c r="H420" s="19"/>
      <c r="I420" s="19"/>
      <c r="J420" s="19"/>
      <c r="K420" s="19"/>
      <c r="L420" s="19"/>
      <c r="M420" s="19"/>
      <c r="N420" s="19"/>
      <c r="O420" s="19"/>
      <c r="P420" s="19"/>
      <c r="Q420" s="19"/>
      <c r="R420" s="19"/>
      <c r="S420" s="19"/>
      <c r="T420" s="19"/>
    </row>
    <row r="421" spans="1:20" x14ac:dyDescent="0.2">
      <c r="A421" s="19"/>
      <c r="B421" s="19"/>
      <c r="C421" s="19"/>
      <c r="D421" s="19"/>
      <c r="E421" s="19"/>
      <c r="F421" s="19"/>
      <c r="G421" s="19"/>
      <c r="H421" s="19"/>
      <c r="I421" s="19"/>
      <c r="J421" s="19"/>
      <c r="K421" s="19"/>
      <c r="L421" s="19"/>
      <c r="M421" s="19"/>
      <c r="N421" s="19"/>
      <c r="O421" s="19"/>
      <c r="P421" s="19"/>
      <c r="Q421" s="19"/>
      <c r="R421" s="19"/>
      <c r="S421" s="19"/>
      <c r="T421" s="19"/>
    </row>
    <row r="422" spans="1:20" x14ac:dyDescent="0.2">
      <c r="A422" s="19"/>
      <c r="B422" s="19"/>
      <c r="C422" s="19"/>
      <c r="D422" s="19"/>
      <c r="E422" s="19"/>
      <c r="F422" s="19"/>
      <c r="G422" s="19"/>
      <c r="H422" s="19"/>
      <c r="I422" s="19"/>
      <c r="J422" s="19"/>
      <c r="K422" s="19"/>
      <c r="L422" s="19"/>
      <c r="M422" s="19"/>
      <c r="N422" s="19"/>
      <c r="O422" s="19"/>
      <c r="P422" s="19"/>
      <c r="Q422" s="19"/>
      <c r="R422" s="19"/>
      <c r="S422" s="19"/>
      <c r="T422" s="19"/>
    </row>
    <row r="423" spans="1:20" x14ac:dyDescent="0.2">
      <c r="A423" s="19"/>
      <c r="B423" s="19"/>
      <c r="C423" s="19"/>
      <c r="D423" s="19"/>
      <c r="E423" s="19"/>
      <c r="F423" s="19"/>
      <c r="G423" s="19"/>
      <c r="H423" s="19"/>
      <c r="I423" s="19"/>
      <c r="J423" s="19"/>
      <c r="K423" s="19"/>
      <c r="L423" s="19"/>
      <c r="M423" s="19"/>
      <c r="N423" s="19"/>
      <c r="O423" s="19"/>
      <c r="P423" s="19"/>
      <c r="Q423" s="19"/>
      <c r="R423" s="19"/>
      <c r="S423" s="19"/>
      <c r="T423" s="19"/>
    </row>
    <row r="424" spans="1:20" x14ac:dyDescent="0.2">
      <c r="A424" s="19"/>
      <c r="B424" s="19"/>
      <c r="C424" s="19"/>
      <c r="D424" s="19"/>
      <c r="E424" s="19"/>
      <c r="F424" s="19"/>
      <c r="G424" s="19"/>
      <c r="H424" s="19"/>
      <c r="I424" s="19"/>
      <c r="J424" s="19"/>
      <c r="K424" s="19"/>
      <c r="L424" s="19"/>
      <c r="M424" s="19"/>
      <c r="N424" s="19"/>
      <c r="O424" s="19"/>
      <c r="P424" s="19"/>
      <c r="Q424" s="19"/>
      <c r="R424" s="19"/>
      <c r="S424" s="19"/>
      <c r="T424" s="19"/>
    </row>
    <row r="425" spans="1:20" x14ac:dyDescent="0.2">
      <c r="A425" s="19"/>
      <c r="B425" s="19"/>
      <c r="C425" s="19"/>
      <c r="D425" s="19"/>
      <c r="E425" s="19"/>
      <c r="F425" s="19"/>
      <c r="G425" s="19"/>
      <c r="H425" s="19"/>
      <c r="I425" s="19"/>
      <c r="J425" s="19"/>
      <c r="K425" s="19"/>
      <c r="L425" s="19"/>
      <c r="M425" s="19"/>
      <c r="N425" s="19"/>
      <c r="O425" s="19"/>
      <c r="P425" s="19"/>
      <c r="Q425" s="19"/>
      <c r="R425" s="19"/>
      <c r="S425" s="19"/>
      <c r="T425" s="19"/>
    </row>
    <row r="426" spans="1:20" x14ac:dyDescent="0.2">
      <c r="A426" s="19"/>
      <c r="B426" s="19"/>
      <c r="C426" s="19"/>
      <c r="D426" s="19"/>
      <c r="E426" s="19"/>
      <c r="F426" s="19"/>
      <c r="G426" s="19"/>
      <c r="H426" s="19"/>
      <c r="I426" s="19"/>
      <c r="J426" s="19"/>
      <c r="K426" s="19"/>
      <c r="L426" s="19"/>
      <c r="M426" s="19"/>
      <c r="N426" s="19"/>
      <c r="O426" s="19"/>
      <c r="P426" s="19"/>
      <c r="Q426" s="19"/>
      <c r="R426" s="19"/>
      <c r="S426" s="19"/>
      <c r="T426" s="19"/>
    </row>
    <row r="427" spans="1:20" x14ac:dyDescent="0.2">
      <c r="A427" s="19"/>
      <c r="B427" s="19"/>
      <c r="C427" s="19"/>
      <c r="D427" s="19"/>
      <c r="E427" s="19"/>
      <c r="F427" s="19"/>
      <c r="G427" s="19"/>
      <c r="H427" s="19"/>
      <c r="I427" s="19"/>
      <c r="J427" s="19"/>
      <c r="K427" s="19"/>
      <c r="L427" s="19"/>
      <c r="M427" s="19"/>
      <c r="N427" s="19"/>
      <c r="O427" s="19"/>
      <c r="P427" s="19"/>
      <c r="Q427" s="19"/>
      <c r="R427" s="19"/>
      <c r="S427" s="19"/>
      <c r="T427" s="19"/>
    </row>
    <row r="428" spans="1:20" x14ac:dyDescent="0.2">
      <c r="A428" s="19"/>
      <c r="B428" s="19"/>
      <c r="C428" s="19"/>
      <c r="D428" s="19"/>
      <c r="E428" s="19"/>
      <c r="F428" s="19"/>
      <c r="G428" s="19"/>
      <c r="H428" s="19"/>
      <c r="I428" s="19"/>
      <c r="J428" s="19"/>
      <c r="K428" s="19"/>
      <c r="L428" s="19"/>
      <c r="M428" s="19"/>
      <c r="N428" s="19"/>
      <c r="O428" s="19"/>
      <c r="P428" s="19"/>
      <c r="Q428" s="19"/>
      <c r="R428" s="19"/>
      <c r="S428" s="19"/>
      <c r="T428" s="19"/>
    </row>
    <row r="429" spans="1:20" x14ac:dyDescent="0.2">
      <c r="A429" s="19"/>
      <c r="B429" s="19"/>
      <c r="C429" s="19"/>
      <c r="D429" s="19"/>
      <c r="E429" s="19"/>
      <c r="F429" s="19"/>
      <c r="G429" s="19"/>
      <c r="H429" s="19"/>
      <c r="I429" s="19"/>
      <c r="J429" s="19"/>
      <c r="K429" s="19"/>
      <c r="L429" s="19"/>
      <c r="M429" s="19"/>
      <c r="N429" s="19"/>
      <c r="O429" s="19"/>
      <c r="P429" s="19"/>
      <c r="Q429" s="19"/>
      <c r="R429" s="19"/>
      <c r="S429" s="19"/>
      <c r="T429" s="19"/>
    </row>
    <row r="430" spans="1:20" x14ac:dyDescent="0.2">
      <c r="A430" s="19"/>
      <c r="B430" s="19"/>
      <c r="C430" s="19"/>
      <c r="D430" s="19"/>
      <c r="E430" s="19"/>
      <c r="F430" s="19"/>
      <c r="G430" s="19"/>
      <c r="H430" s="19"/>
      <c r="I430" s="19"/>
      <c r="J430" s="19"/>
      <c r="K430" s="19"/>
      <c r="L430" s="19"/>
      <c r="M430" s="19"/>
      <c r="N430" s="19"/>
      <c r="O430" s="19"/>
      <c r="P430" s="19"/>
      <c r="Q430" s="19"/>
      <c r="R430" s="19"/>
      <c r="S430" s="19"/>
      <c r="T430" s="19"/>
    </row>
    <row r="431" spans="1:20" x14ac:dyDescent="0.2">
      <c r="A431" s="19"/>
      <c r="B431" s="19"/>
      <c r="C431" s="19"/>
      <c r="D431" s="19"/>
      <c r="E431" s="19"/>
      <c r="F431" s="19"/>
      <c r="G431" s="19"/>
      <c r="H431" s="19"/>
      <c r="I431" s="19"/>
      <c r="J431" s="19"/>
      <c r="K431" s="19"/>
      <c r="L431" s="19"/>
      <c r="M431" s="19"/>
      <c r="N431" s="19"/>
      <c r="O431" s="19"/>
      <c r="P431" s="19"/>
      <c r="Q431" s="19"/>
      <c r="R431" s="19"/>
      <c r="S431" s="19"/>
      <c r="T431" s="19"/>
    </row>
    <row r="432" spans="1:20" x14ac:dyDescent="0.2">
      <c r="A432" s="19"/>
      <c r="B432" s="19"/>
      <c r="C432" s="19"/>
      <c r="D432" s="19"/>
      <c r="E432" s="19"/>
      <c r="F432" s="19"/>
      <c r="G432" s="19"/>
      <c r="H432" s="19"/>
      <c r="I432" s="19"/>
      <c r="J432" s="19"/>
      <c r="K432" s="19"/>
      <c r="L432" s="19"/>
      <c r="M432" s="19"/>
      <c r="N432" s="19"/>
      <c r="O432" s="19"/>
      <c r="P432" s="19"/>
      <c r="Q432" s="19"/>
      <c r="R432" s="19"/>
      <c r="S432" s="19"/>
      <c r="T432" s="19"/>
    </row>
    <row r="433" spans="1:20" x14ac:dyDescent="0.2">
      <c r="A433" s="19"/>
      <c r="B433" s="19"/>
      <c r="C433" s="19"/>
      <c r="D433" s="19"/>
      <c r="E433" s="19"/>
      <c r="F433" s="19"/>
      <c r="G433" s="19"/>
      <c r="H433" s="19"/>
      <c r="I433" s="19"/>
      <c r="J433" s="19"/>
      <c r="K433" s="19"/>
      <c r="L433" s="19"/>
      <c r="M433" s="19"/>
      <c r="N433" s="19"/>
      <c r="O433" s="19"/>
      <c r="P433" s="19"/>
      <c r="Q433" s="19"/>
      <c r="R433" s="19"/>
      <c r="S433" s="19"/>
      <c r="T433" s="19"/>
    </row>
    <row r="434" spans="1:20" x14ac:dyDescent="0.2">
      <c r="A434" s="19"/>
      <c r="B434" s="19"/>
      <c r="C434" s="19"/>
      <c r="D434" s="19"/>
      <c r="E434" s="19"/>
      <c r="F434" s="19"/>
      <c r="G434" s="19"/>
      <c r="H434" s="19"/>
      <c r="I434" s="19"/>
      <c r="J434" s="19"/>
      <c r="K434" s="19"/>
      <c r="L434" s="19"/>
      <c r="M434" s="19"/>
      <c r="N434" s="19"/>
      <c r="O434" s="19"/>
      <c r="P434" s="19"/>
      <c r="Q434" s="19"/>
      <c r="R434" s="19"/>
      <c r="S434" s="19"/>
      <c r="T434" s="19"/>
    </row>
    <row r="435" spans="1:20" x14ac:dyDescent="0.2">
      <c r="A435" s="19"/>
      <c r="B435" s="19"/>
      <c r="C435" s="19"/>
      <c r="D435" s="19"/>
      <c r="E435" s="19"/>
      <c r="F435" s="19"/>
      <c r="G435" s="19"/>
      <c r="H435" s="19"/>
      <c r="I435" s="19"/>
      <c r="J435" s="19"/>
      <c r="K435" s="19"/>
      <c r="L435" s="19"/>
      <c r="M435" s="19"/>
      <c r="N435" s="19"/>
      <c r="O435" s="19"/>
      <c r="P435" s="19"/>
      <c r="Q435" s="19"/>
      <c r="R435" s="19"/>
      <c r="S435" s="19"/>
      <c r="T435" s="19"/>
    </row>
    <row r="436" spans="1:20" x14ac:dyDescent="0.2">
      <c r="A436" s="19"/>
      <c r="B436" s="19"/>
      <c r="C436" s="19"/>
      <c r="D436" s="19"/>
      <c r="E436" s="19"/>
      <c r="F436" s="19"/>
      <c r="G436" s="19"/>
      <c r="H436" s="19"/>
      <c r="I436" s="19"/>
      <c r="J436" s="19"/>
      <c r="K436" s="19"/>
      <c r="L436" s="19"/>
      <c r="M436" s="19"/>
      <c r="N436" s="19"/>
      <c r="O436" s="19"/>
      <c r="P436" s="19"/>
      <c r="Q436" s="19"/>
      <c r="R436" s="19"/>
      <c r="S436" s="19"/>
      <c r="T436" s="19"/>
    </row>
    <row r="437" spans="1:20" x14ac:dyDescent="0.2">
      <c r="A437" s="19"/>
      <c r="B437" s="19"/>
      <c r="C437" s="19"/>
      <c r="D437" s="19"/>
      <c r="E437" s="19"/>
      <c r="F437" s="19"/>
      <c r="G437" s="19"/>
      <c r="H437" s="19"/>
      <c r="I437" s="19"/>
      <c r="J437" s="19"/>
      <c r="K437" s="19"/>
      <c r="L437" s="19"/>
      <c r="M437" s="19"/>
      <c r="N437" s="19"/>
      <c r="O437" s="19"/>
      <c r="P437" s="19"/>
      <c r="Q437" s="19"/>
      <c r="R437" s="19"/>
      <c r="S437" s="19"/>
      <c r="T437" s="19"/>
    </row>
    <row r="438" spans="1:20" x14ac:dyDescent="0.2">
      <c r="A438" s="19"/>
      <c r="B438" s="19"/>
      <c r="C438" s="19"/>
      <c r="D438" s="19"/>
      <c r="E438" s="19"/>
      <c r="F438" s="19"/>
      <c r="G438" s="19"/>
      <c r="H438" s="19"/>
      <c r="I438" s="19"/>
      <c r="J438" s="19"/>
      <c r="K438" s="19"/>
      <c r="L438" s="19"/>
      <c r="M438" s="19"/>
      <c r="N438" s="19"/>
      <c r="O438" s="19"/>
      <c r="P438" s="19"/>
      <c r="Q438" s="19"/>
      <c r="R438" s="19"/>
      <c r="S438" s="19"/>
      <c r="T438" s="19"/>
    </row>
    <row r="439" spans="1:20" x14ac:dyDescent="0.2">
      <c r="A439" s="19"/>
      <c r="B439" s="19"/>
      <c r="C439" s="19"/>
      <c r="D439" s="19"/>
      <c r="E439" s="19"/>
      <c r="F439" s="19"/>
      <c r="G439" s="19"/>
      <c r="H439" s="19"/>
      <c r="I439" s="19"/>
      <c r="J439" s="19"/>
      <c r="K439" s="19"/>
      <c r="L439" s="19"/>
      <c r="M439" s="19"/>
      <c r="N439" s="19"/>
      <c r="O439" s="19"/>
      <c r="P439" s="19"/>
      <c r="Q439" s="19"/>
      <c r="R439" s="19"/>
      <c r="S439" s="19"/>
      <c r="T439" s="19"/>
    </row>
  </sheetData>
  <mergeCells count="5">
    <mergeCell ref="A134:G134"/>
    <mergeCell ref="A1:G1"/>
    <mergeCell ref="A3:G3"/>
    <mergeCell ref="A4:G4"/>
    <mergeCell ref="A5:G5"/>
  </mergeCells>
  <phoneticPr fontId="0" type="noConversion"/>
  <printOptions horizontalCentered="1" verticalCentered="1"/>
  <pageMargins left="0.36" right="0.25" top="0.25" bottom="0.25" header="0.17" footer="0"/>
  <pageSetup paperSize="9" scale="69" fitToHeight="13" orientation="landscape" r:id="rId1"/>
  <headerFooter alignWithMargins="0"/>
  <rowBreaks count="2" manualBreakCount="2">
    <brk id="61" max="44" man="1"/>
    <brk id="100" max="4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K23"/>
  <sheetViews>
    <sheetView workbookViewId="0">
      <selection activeCell="H31" sqref="H31"/>
    </sheetView>
  </sheetViews>
  <sheetFormatPr defaultColWidth="8" defaultRowHeight="12.75" x14ac:dyDescent="0.2"/>
  <cols>
    <col min="1" max="1" width="8" style="258" customWidth="1"/>
    <col min="2" max="2" width="8.875" style="258" bestFit="1" customWidth="1"/>
    <col min="3" max="5" width="9" style="258" bestFit="1" customWidth="1"/>
    <col min="6" max="6" width="8.125" style="258" bestFit="1" customWidth="1"/>
    <col min="7" max="16384" width="8" style="258"/>
  </cols>
  <sheetData>
    <row r="2" spans="2:11" x14ac:dyDescent="0.2">
      <c r="C2" s="473" t="s">
        <v>138</v>
      </c>
      <c r="D2" s="473"/>
      <c r="E2" s="473"/>
      <c r="F2" s="473"/>
      <c r="H2" s="473" t="s">
        <v>157</v>
      </c>
      <c r="I2" s="473"/>
      <c r="J2" s="473"/>
      <c r="K2" s="473"/>
    </row>
    <row r="3" spans="2:11" x14ac:dyDescent="0.2">
      <c r="C3" s="258" t="s">
        <v>158</v>
      </c>
      <c r="D3" s="258" t="s">
        <v>159</v>
      </c>
      <c r="E3" s="258" t="s">
        <v>160</v>
      </c>
      <c r="F3" s="258" t="s">
        <v>161</v>
      </c>
      <c r="H3" s="258" t="s">
        <v>158</v>
      </c>
      <c r="I3" s="258" t="s">
        <v>159</v>
      </c>
      <c r="J3" s="258" t="s">
        <v>160</v>
      </c>
      <c r="K3" s="258" t="s">
        <v>161</v>
      </c>
    </row>
    <row r="7" spans="2:11" x14ac:dyDescent="0.2">
      <c r="B7" s="258" t="s">
        <v>149</v>
      </c>
      <c r="C7" s="259">
        <v>802.51</v>
      </c>
      <c r="D7" s="259">
        <v>516.13</v>
      </c>
      <c r="E7" s="259"/>
      <c r="F7" s="259"/>
      <c r="H7" s="260">
        <f t="shared" ref="H7:K8" si="0">C7-D7</f>
        <v>286.38</v>
      </c>
      <c r="I7" s="260">
        <f t="shared" si="0"/>
        <v>516.13</v>
      </c>
      <c r="J7" s="260">
        <f t="shared" si="0"/>
        <v>0</v>
      </c>
      <c r="K7" s="260">
        <f t="shared" si="0"/>
        <v>0</v>
      </c>
    </row>
    <row r="8" spans="2:11" x14ac:dyDescent="0.2">
      <c r="B8" s="258" t="s">
        <v>84</v>
      </c>
      <c r="C8" s="259">
        <v>106.08</v>
      </c>
      <c r="D8" s="259">
        <v>71.430000000000007</v>
      </c>
      <c r="E8" s="259">
        <v>58.25</v>
      </c>
      <c r="F8" s="259">
        <v>16.850000000000001</v>
      </c>
      <c r="H8" s="260">
        <f t="shared" si="0"/>
        <v>34.65</v>
      </c>
      <c r="I8" s="260">
        <f t="shared" si="0"/>
        <v>13.18</v>
      </c>
      <c r="J8" s="260">
        <f t="shared" si="0"/>
        <v>41.4</v>
      </c>
      <c r="K8" s="260">
        <f t="shared" si="0"/>
        <v>16.850000000000001</v>
      </c>
    </row>
    <row r="9" spans="2:11" x14ac:dyDescent="0.2">
      <c r="C9" s="259"/>
      <c r="D9" s="259"/>
      <c r="E9" s="259"/>
      <c r="F9" s="259"/>
    </row>
    <row r="10" spans="2:11" x14ac:dyDescent="0.2">
      <c r="B10" s="258" t="s">
        <v>162</v>
      </c>
      <c r="C10" s="259">
        <f>SUM(C7:C9)</f>
        <v>908.59</v>
      </c>
      <c r="D10" s="259">
        <f>SUM(D7:D9)</f>
        <v>587.55999999999995</v>
      </c>
      <c r="E10" s="259">
        <f>SUM(E7:E9)</f>
        <v>58.25</v>
      </c>
      <c r="F10" s="259">
        <f>SUM(F7:F9)</f>
        <v>16.850000000000001</v>
      </c>
      <c r="H10" s="259">
        <f>SUM(H7:H9)</f>
        <v>321.02999999999997</v>
      </c>
      <c r="I10" s="259">
        <f>SUM(I7:I9)</f>
        <v>529.30999999999995</v>
      </c>
      <c r="J10" s="259">
        <f>SUM(J7:J9)</f>
        <v>41.4</v>
      </c>
      <c r="K10" s="259">
        <f>SUM(K7:K9)</f>
        <v>16.850000000000001</v>
      </c>
    </row>
    <row r="11" spans="2:11" x14ac:dyDescent="0.2">
      <c r="C11" s="259"/>
      <c r="D11" s="259"/>
      <c r="E11" s="259"/>
      <c r="F11" s="259"/>
    </row>
    <row r="12" spans="2:11" x14ac:dyDescent="0.2">
      <c r="B12" s="258" t="s">
        <v>154</v>
      </c>
      <c r="C12" s="259">
        <v>1303.32</v>
      </c>
      <c r="D12" s="259">
        <v>1036.58</v>
      </c>
      <c r="E12" s="259">
        <v>821.54</v>
      </c>
      <c r="F12" s="259">
        <v>441.08</v>
      </c>
      <c r="H12" s="260">
        <f t="shared" ref="H12:K15" si="1">C12-D12</f>
        <v>266.74</v>
      </c>
      <c r="I12" s="260">
        <f t="shared" si="1"/>
        <v>215.04</v>
      </c>
      <c r="J12" s="260">
        <f t="shared" si="1"/>
        <v>380.46</v>
      </c>
      <c r="K12" s="260">
        <f t="shared" si="1"/>
        <v>441.08</v>
      </c>
    </row>
    <row r="13" spans="2:11" x14ac:dyDescent="0.2">
      <c r="B13" s="258" t="s">
        <v>163</v>
      </c>
      <c r="C13" s="259">
        <v>610.5</v>
      </c>
      <c r="D13" s="259">
        <v>367.54</v>
      </c>
      <c r="E13" s="259">
        <v>249.82</v>
      </c>
      <c r="F13" s="259">
        <v>123.99</v>
      </c>
      <c r="H13" s="260">
        <f t="shared" si="1"/>
        <v>242.96</v>
      </c>
      <c r="I13" s="260">
        <f t="shared" si="1"/>
        <v>117.72</v>
      </c>
      <c r="J13" s="260">
        <f t="shared" si="1"/>
        <v>125.83</v>
      </c>
      <c r="K13" s="260">
        <f t="shared" si="1"/>
        <v>123.99</v>
      </c>
    </row>
    <row r="14" spans="2:11" x14ac:dyDescent="0.2">
      <c r="B14" s="258" t="s">
        <v>155</v>
      </c>
      <c r="C14" s="259">
        <v>3704.62</v>
      </c>
      <c r="D14" s="259">
        <v>1627.33</v>
      </c>
      <c r="E14" s="259"/>
      <c r="F14" s="259"/>
      <c r="H14" s="260">
        <f t="shared" si="1"/>
        <v>2077.29</v>
      </c>
      <c r="I14" s="260">
        <f t="shared" si="1"/>
        <v>1627.33</v>
      </c>
      <c r="J14" s="260">
        <f t="shared" si="1"/>
        <v>0</v>
      </c>
      <c r="K14" s="260">
        <f t="shared" si="1"/>
        <v>0</v>
      </c>
    </row>
    <row r="15" spans="2:11" x14ac:dyDescent="0.2">
      <c r="B15" s="258" t="s">
        <v>156</v>
      </c>
      <c r="C15" s="259">
        <v>19639.919999999998</v>
      </c>
      <c r="D15" s="259">
        <v>14393.96</v>
      </c>
      <c r="E15" s="259">
        <v>9606.1</v>
      </c>
      <c r="F15" s="259">
        <v>4794.53</v>
      </c>
      <c r="H15" s="260">
        <f t="shared" si="1"/>
        <v>5245.96</v>
      </c>
      <c r="I15" s="260">
        <f t="shared" si="1"/>
        <v>4787.8599999999997</v>
      </c>
      <c r="J15" s="260">
        <f t="shared" si="1"/>
        <v>4811.57</v>
      </c>
      <c r="K15" s="260">
        <f t="shared" si="1"/>
        <v>4794.53</v>
      </c>
    </row>
    <row r="16" spans="2:11" x14ac:dyDescent="0.2">
      <c r="C16" s="259"/>
      <c r="D16" s="259"/>
      <c r="E16" s="259"/>
      <c r="F16" s="259"/>
    </row>
    <row r="17" spans="2:11" x14ac:dyDescent="0.2">
      <c r="B17" s="258" t="s">
        <v>164</v>
      </c>
      <c r="C17" s="259">
        <f>SUM(C12:C16)</f>
        <v>25258.36</v>
      </c>
      <c r="D17" s="259">
        <f>SUM(D12:D16)</f>
        <v>17425.41</v>
      </c>
      <c r="E17" s="259">
        <f>SUM(E12:E16)</f>
        <v>10677.46</v>
      </c>
      <c r="F17" s="259">
        <f>SUM(F12:F16)</f>
        <v>5359.6</v>
      </c>
      <c r="H17" s="259">
        <f>SUM(H12:H16)</f>
        <v>7832.95</v>
      </c>
      <c r="I17" s="259">
        <f>SUM(I12:I16)</f>
        <v>6747.95</v>
      </c>
      <c r="J17" s="259">
        <f>SUM(J12:J16)</f>
        <v>5317.86</v>
      </c>
      <c r="K17" s="259">
        <f>SUM(K12:K16)</f>
        <v>5359.6</v>
      </c>
    </row>
    <row r="19" spans="2:11" x14ac:dyDescent="0.2">
      <c r="B19" s="258" t="s">
        <v>84</v>
      </c>
    </row>
    <row r="20" spans="2:11" x14ac:dyDescent="0.2">
      <c r="B20" s="258" t="s">
        <v>165</v>
      </c>
      <c r="C20" s="260">
        <f>C8</f>
        <v>106.08</v>
      </c>
      <c r="D20" s="260">
        <f>D8</f>
        <v>71.430000000000007</v>
      </c>
      <c r="E20" s="260">
        <f>E8</f>
        <v>58.25</v>
      </c>
      <c r="F20" s="260">
        <f>F8</f>
        <v>16.850000000000001</v>
      </c>
      <c r="H20" s="260">
        <f>H8</f>
        <v>34.65</v>
      </c>
      <c r="I20" s="260">
        <f>I8</f>
        <v>13.18</v>
      </c>
      <c r="J20" s="260">
        <f>J8</f>
        <v>41.4</v>
      </c>
      <c r="K20" s="260">
        <f>K8</f>
        <v>16.850000000000001</v>
      </c>
    </row>
    <row r="21" spans="2:11" x14ac:dyDescent="0.2">
      <c r="B21" s="258" t="s">
        <v>156</v>
      </c>
      <c r="C21" s="260">
        <f>C13</f>
        <v>610.5</v>
      </c>
      <c r="D21" s="260">
        <f>D13</f>
        <v>367.54</v>
      </c>
      <c r="E21" s="260">
        <f>E13</f>
        <v>249.82</v>
      </c>
      <c r="F21" s="260">
        <f>F13</f>
        <v>123.99</v>
      </c>
      <c r="H21" s="260">
        <f>H13</f>
        <v>242.96</v>
      </c>
      <c r="I21" s="260">
        <f>I13</f>
        <v>117.72</v>
      </c>
      <c r="J21" s="260">
        <f>J13</f>
        <v>125.83</v>
      </c>
      <c r="K21" s="260">
        <f>K13</f>
        <v>123.99</v>
      </c>
    </row>
    <row r="23" spans="2:11" x14ac:dyDescent="0.2">
      <c r="B23" s="258" t="s">
        <v>166</v>
      </c>
      <c r="C23" s="260">
        <f>SUM(C20:C22)</f>
        <v>716.58</v>
      </c>
      <c r="D23" s="260">
        <f>SUM(D20:D22)</f>
        <v>438.97</v>
      </c>
      <c r="E23" s="260">
        <f>SUM(E20:E22)</f>
        <v>308.07</v>
      </c>
      <c r="F23" s="260">
        <f>SUM(F20:F22)</f>
        <v>140.84</v>
      </c>
      <c r="H23" s="260">
        <f>SUM(H20:H22)</f>
        <v>277.61</v>
      </c>
      <c r="I23" s="260">
        <f>SUM(I20:I22)</f>
        <v>130.9</v>
      </c>
      <c r="J23" s="260">
        <f>SUM(J20:J22)</f>
        <v>167.23</v>
      </c>
      <c r="K23" s="260">
        <f>SUM(K20:K22)</f>
        <v>140.84</v>
      </c>
    </row>
  </sheetData>
  <mergeCells count="2">
    <mergeCell ref="C2:F2"/>
    <mergeCell ref="H2:K2"/>
  </mergeCells>
  <phoneticPr fontId="1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MLTD</vt:lpstr>
      <vt:lpstr>Group</vt:lpstr>
      <vt:lpstr>MLTD-without-UKbr</vt:lpstr>
      <vt:lpstr>MLTD-$</vt:lpstr>
      <vt:lpstr>Sheet1</vt:lpstr>
      <vt:lpstr>'MLTD-$'!Mastek</vt:lpstr>
      <vt:lpstr>'MLTD-without-UKbr'!Mastek</vt:lpstr>
      <vt:lpstr>MLTD!mastekgrp</vt:lpstr>
      <vt:lpstr>mastekgrp</vt:lpstr>
      <vt:lpstr>Group!Print_Area</vt:lpstr>
      <vt:lpstr>MLTD!Print_Area</vt:lpstr>
      <vt:lpstr>'MLTD-$'!Print_Area</vt:lpstr>
      <vt:lpstr>'MLTD-without-UKbr'!Print_Area</vt:lpstr>
      <vt:lpstr>Group!Print_Titles</vt:lpstr>
      <vt:lpstr>MLTD!Print_Titles</vt:lpstr>
      <vt:lpstr>'MLTD-$'!segment</vt:lpstr>
      <vt:lpstr>'MLTD-without-UKbr'!segment</vt:lpstr>
      <vt:lpstr>MLTD!segmentgrp</vt:lpstr>
      <vt:lpstr>segmentgrp</vt:lpstr>
    </vt:vector>
  </TitlesOfParts>
  <Company>mastek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Jayesh Verma</dc:creator>
  <cp:lastModifiedBy>Pratap Rangnekar</cp:lastModifiedBy>
  <cp:lastPrinted>2015-04-22T06:51:42Z</cp:lastPrinted>
  <dcterms:created xsi:type="dcterms:W3CDTF">1999-04-12T06:17:55Z</dcterms:created>
  <dcterms:modified xsi:type="dcterms:W3CDTF">2015-04-22T07:36:00Z</dcterms:modified>
</cp:coreProperties>
</file>